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mc:AlternateContent xmlns:mc="http://schemas.openxmlformats.org/markup-compatibility/2006">
    <mc:Choice Requires="x15">
      <x15ac:absPath xmlns:x15ac="http://schemas.microsoft.com/office/spreadsheetml/2010/11/ac" url="C:\wp51\EMODnet-Bathymetry-2020-tender\project\reporting\april-june2021\"/>
    </mc:Choice>
  </mc:AlternateContent>
  <xr:revisionPtr revIDLastSave="0" documentId="13_ncr:1_{2652B56D-F9BD-4E13-9DED-9C08A6277611}" xr6:coauthVersionLast="47" xr6:coauthVersionMax="47" xr10:uidLastSave="{00000000-0000-0000-0000-000000000000}"/>
  <bookViews>
    <workbookView xWindow="-98" yWindow="-98" windowWidth="19396" windowHeight="11596" tabRatio="773" firstSheet="1" activeTab="1" xr2:uid="{00000000-000D-0000-FFFF-FFFF00000000}"/>
  </bookViews>
  <sheets>
    <sheet name="Themes" sheetId="23" r:id="rId1"/>
    <sheet name="Comments" sheetId="32" r:id="rId2"/>
    <sheet name="1(Data)" sheetId="29" r:id="rId3"/>
    <sheet name="2(Products)" sheetId="24" r:id="rId4"/>
    <sheet name="3(Data providers)" sheetId="3" r:id="rId5"/>
    <sheet name="4(Web services)" sheetId="11" r:id="rId6"/>
    <sheet name="5(User stats)&amp;6(Use case stats)" sheetId="13" r:id="rId7"/>
    <sheet name="7(Analytics)" sheetId="28" r:id="rId8"/>
    <sheet name="8(User friendliness)" sheetId="26" r:id="rId9"/>
    <sheet name="9-10-11(User stats)" sheetId="27" r:id="rId10"/>
  </sheets>
  <definedNames>
    <definedName name="_ftn1" localSheetId="2">'1(Data)'!#REF!</definedName>
    <definedName name="_ftn2" localSheetId="2">'1(Data)'!#REF!</definedName>
    <definedName name="_ftn3" localSheetId="2">'1(Data)'!$A$31</definedName>
    <definedName name="_ftn4" localSheetId="2">'1(Data)'!#REF!</definedName>
    <definedName name="_ftn5" localSheetId="2">'1(Data)'!#REF!</definedName>
    <definedName name="_ftn6" localSheetId="2">'1(Data)'!$A$35</definedName>
    <definedName name="_ftnref1" localSheetId="2">'1(Data)'!$A$6</definedName>
    <definedName name="_ftnref2" localSheetId="2">'1(Data)'!$B$6</definedName>
    <definedName name="_ftnref3" localSheetId="2">'1(Data)'!$C$6</definedName>
    <definedName name="_ftnref4" localSheetId="2">'1(Data)'!$P$6</definedName>
    <definedName name="_ftnref5" localSheetId="2">'1(Data)'!$Q$6</definedName>
    <definedName name="_ftnref6" localSheetId="2">'1(Data)'!$A$9</definedName>
    <definedName name="_Toc509591800" localSheetId="2">'1(Data)'!$A$1</definedName>
    <definedName name="_Toc509591802" localSheetId="4">'3(Data providers)'!$A$1</definedName>
    <definedName name="_Toc509591811" localSheetId="5">'4(Web services)'!$A$1</definedName>
    <definedName name="_Toc509591813" localSheetId="6">'5(User stats)&amp;6(Use case stats)'!$A$2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9" i="13" l="1"/>
  <c r="B9" i="32"/>
  <c r="A9" i="32"/>
  <c r="H45" i="3"/>
  <c r="L44" i="24" l="1"/>
  <c r="N44" i="24"/>
  <c r="Q44" i="24"/>
  <c r="H44" i="24"/>
  <c r="H45" i="24"/>
  <c r="G47" i="29" l="1"/>
  <c r="Q22" i="29"/>
  <c r="M22" i="29"/>
  <c r="K22" i="29"/>
  <c r="I22" i="29"/>
  <c r="G22" i="29"/>
  <c r="E22" i="29"/>
  <c r="C22" i="29"/>
  <c r="D10" i="29"/>
  <c r="A16" i="32" l="1"/>
  <c r="A17" i="32"/>
  <c r="A15" i="32"/>
  <c r="A14" i="32"/>
  <c r="A13" i="32"/>
  <c r="A11" i="32" l="1"/>
  <c r="A12" i="32"/>
  <c r="A10" i="32"/>
  <c r="B10" i="32"/>
  <c r="A8" i="32"/>
  <c r="A7" i="32"/>
  <c r="A5" i="32"/>
  <c r="A4" i="32"/>
  <c r="B4" i="32"/>
  <c r="B17" i="32" l="1"/>
  <c r="B16" i="32"/>
  <c r="B15" i="32"/>
  <c r="B14" i="32"/>
  <c r="B13" i="32"/>
  <c r="B12" i="32"/>
  <c r="B11" i="32"/>
  <c r="B8" i="32"/>
  <c r="B7" i="32"/>
  <c r="B5" i="32"/>
</calcChain>
</file>

<file path=xl/sharedStrings.xml><?xml version="1.0" encoding="utf-8"?>
<sst xmlns="http://schemas.openxmlformats.org/spreadsheetml/2006/main" count="934" uniqueCount="452">
  <si>
    <t>Theme</t>
  </si>
  <si>
    <t>Sub-themes</t>
  </si>
  <si>
    <t>Bathymetry</t>
  </si>
  <si>
    <t>Geology</t>
  </si>
  <si>
    <t>Seabed habitats</t>
  </si>
  <si>
    <t>Seabed habitats (littoral, sublittoral and deep sea), Chemistry (Dissolved gasses), Physics (Optical properties, Temperature at the seabed, Salinity at the seabed, Currents at the seabed, Waves at the seabed)</t>
  </si>
  <si>
    <t>Physics</t>
  </si>
  <si>
    <t>Temperature in the water column, Salinity in the water column, Sea surface currents, Water Optical properties, Sea Level, Atmospheric parameters, Water Conductivity/Biogeochemical, Waves, Winds, River, Underwater noise, Ice coverage</t>
  </si>
  <si>
    <t>Chemistry</t>
  </si>
  <si>
    <t>Biology</t>
  </si>
  <si>
    <t>Human Activities</t>
  </si>
  <si>
    <t>Portal</t>
  </si>
  <si>
    <t>Measurement unit</t>
  </si>
  <si>
    <t>Redundancy</t>
  </si>
  <si>
    <t>Reported unit</t>
  </si>
  <si>
    <t>Number of CDIs = Number of datasets</t>
  </si>
  <si>
    <t>No</t>
  </si>
  <si>
    <t>Datasets</t>
  </si>
  <si>
    <t>Count records (1 record = 1 data file), including the data needed to build data products.</t>
  </si>
  <si>
    <t>Records</t>
  </si>
  <si>
    <t>Number of data records, meaning the total number of lines of all data sets</t>
  </si>
  <si>
    <t>Count number of platforms. Total volume counts the total number of platforms without redundancy. The temporal aspect of data is removed from this indicator.</t>
  </si>
  <si>
    <t xml:space="preserve">if one platform measures x parameters (=themes), then it is counted x times in the break down table. </t>
  </si>
  <si>
    <t>Platforms</t>
  </si>
  <si>
    <t>Yes, one CDI can cover several themes</t>
  </si>
  <si>
    <t>Count datasets</t>
  </si>
  <si>
    <t>Add up points, lines and polygons. For points, lines and polygons linking to a related table, also count records from related tables add append below the number of parent records. Temporal, automatically acquired, new records are counted.</t>
  </si>
  <si>
    <t>Country</t>
  </si>
  <si>
    <t>Organisation name</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</si>
  <si>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</si>
  <si>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</si>
  <si>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Means of information collection</t>
  </si>
  <si>
    <t>Use case title</t>
  </si>
  <si>
    <t>Release date</t>
  </si>
  <si>
    <t>Appears in Central Portal</t>
  </si>
  <si>
    <t>Acidity, Antifoulants, Chlorophyll, Dissolved gasses, Fertilizers, Hydrocarbons, Heavy metals, Organic Matter, Marine litter, Polychlorinated biphenyls, Pesticides and biocides, Radionuclides, Silicates</t>
  </si>
  <si>
    <t>Number of views on Central Portal in reporting period</t>
  </si>
  <si>
    <t>Number of views on Portal in reporting period (if applicable)</t>
  </si>
  <si>
    <t>Reporting date</t>
  </si>
  <si>
    <t>Portal name</t>
  </si>
  <si>
    <t>Type of data sought/supplied: data, data product, both?</t>
  </si>
  <si>
    <t>Sub-theme(s)</t>
  </si>
  <si>
    <t>WMS</t>
  </si>
  <si>
    <t>Aggregate extraction, Algae production, Aquaculture, Cables, Cultural heritage, Dredging, Environment, Fisheries, Hydrocarbon extraction, Main Ports, Nuclear power plants, Ocean energy facilities, Other forms of area management/designation, Pipelines, Shipping density, Waste, Wind farms</t>
  </si>
  <si>
    <t>(+ Related records when relevant [1])</t>
  </si>
  <si>
    <t>Grid cells</t>
  </si>
  <si>
    <t>Yes</t>
  </si>
  <si>
    <t>Algae, Angiosperms, Benthos, Birds, Fish, Mammals, Phytoplankton, Reptiles, Zooplankton</t>
  </si>
  <si>
    <t>Datasets (can contain records from different subthemes/ functional groups)</t>
  </si>
  <si>
    <t>Seabed Substrate, Sea-floor Geology, Coastal Behavior, Geological events and probabilities, Mineral Occurrences, Submerged Landscapes</t>
  </si>
  <si>
    <t>[2] The list of sub-themes is provided in the first tab.</t>
  </si>
  <si>
    <t>WCS</t>
  </si>
  <si>
    <t>WFS</t>
  </si>
  <si>
    <t>.. [unit]</t>
  </si>
  <si>
    <t>Volume unit [1]</t>
  </si>
  <si>
    <t>Number of users giving information [2]</t>
  </si>
  <si>
    <t>Organisation type</t>
  </si>
  <si>
    <t>% of users [3]</t>
  </si>
  <si>
    <t>Main use cases and application areas [4]</t>
  </si>
  <si>
    <t>[3] Percentage of users which belong to this organisation type.</t>
  </si>
  <si>
    <t>[4] Compile a bullet-point list of use cases from user form or oral feedback. A few words per use-case suffice. These use cases can be repeated in each interface table.</t>
  </si>
  <si>
    <t>% of users [6]</t>
  </si>
  <si>
    <t>Matomo</t>
  </si>
  <si>
    <t>Analytics tool</t>
  </si>
  <si>
    <t>Visual harmonisation  score</t>
  </si>
  <si>
    <t>Harmonisation elements</t>
  </si>
  <si>
    <t>Description</t>
  </si>
  <si>
    <t>Logo usage</t>
  </si>
  <si>
    <t>subtotal</t>
  </si>
  <si>
    <t>Logo position</t>
  </si>
  <si>
    <t>(+ - =)</t>
  </si>
  <si>
    <t>Logo type</t>
  </si>
  <si>
    <t>Logo size</t>
  </si>
  <si>
    <t>Logo url</t>
  </si>
  <si>
    <t>Font usage</t>
  </si>
  <si>
    <t>Font type</t>
  </si>
  <si>
    <t>Font usage (capital letters, etc.)</t>
  </si>
  <si>
    <t>Font spacing</t>
  </si>
  <si>
    <t>Font colour</t>
  </si>
  <si>
    <t>Font justification</t>
  </si>
  <si>
    <t>Webportal header</t>
  </si>
  <si>
    <t>Pattern usage</t>
  </si>
  <si>
    <t>Header size</t>
  </si>
  <si>
    <t xml:space="preserve">Search box </t>
  </si>
  <si>
    <t>Contact Us button</t>
  </si>
  <si>
    <t>Submit Data button</t>
  </si>
  <si>
    <t xml:space="preserve">Favicon </t>
  </si>
  <si>
    <t>Stripline colour</t>
  </si>
  <si>
    <t>Footer structure</t>
  </si>
  <si>
    <t>Footer size</t>
  </si>
  <si>
    <t>Footer elements</t>
  </si>
  <si>
    <t>Footer visuals</t>
  </si>
  <si>
    <t>EC Acknowledgement</t>
  </si>
  <si>
    <t>EC flag</t>
  </si>
  <si>
    <t>Link to social media</t>
  </si>
  <si>
    <t>Social Media icons</t>
  </si>
  <si>
    <t>Policy Privacy</t>
  </si>
  <si>
    <t>Presence</t>
  </si>
  <si>
    <t>Main menu</t>
  </si>
  <si>
    <t xml:space="preserve">User experience </t>
  </si>
  <si>
    <t xml:space="preserve">Sub menu </t>
  </si>
  <si>
    <t>Menu tabs terminology</t>
  </si>
  <si>
    <t>Menu size</t>
  </si>
  <si>
    <t>Responsive</t>
  </si>
  <si>
    <t>[1] Compliant with the visual guidelines (3pt), Not completely compliant with the visual guidelines (1pt), Not compliant (0 pt).</t>
  </si>
  <si>
    <t>[2]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</si>
  <si>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t xml:space="preserve">Forms: </t>
  </si>
  <si>
    <t>All webforms must have checkboxes stating “I accept the Privacy Policy” with a link to the Privacy Policy</t>
  </si>
  <si>
    <t>All webforms must clearly indicate what mailing service is used and it has to be reported in the Privacy Policy</t>
  </si>
  <si>
    <t>Where a Newsletter signup exists, the website needs to indicate WHY user’s personal data is collected</t>
  </si>
  <si>
    <t>Layout:</t>
  </si>
  <si>
    <t>The Privacy Policy must be linked in all the webpages</t>
  </si>
  <si>
    <t>GDPR compliant [2]</t>
  </si>
  <si>
    <r>
      <t xml:space="preserve">SSL: </t>
    </r>
    <r>
      <rPr>
        <sz val="9"/>
        <color rgb="FF333333"/>
        <rFont val="Open Sans"/>
        <family val="2"/>
      </rPr>
      <t xml:space="preserve">The website </t>
    </r>
    <r>
      <rPr>
        <b/>
        <sz val="9"/>
        <color rgb="FF333333"/>
        <rFont val="Open Sans"/>
        <family val="2"/>
      </rPr>
      <t>MUST</t>
    </r>
    <r>
      <rPr>
        <sz val="9"/>
        <color rgb="FF333333"/>
        <rFont val="Open Sans"/>
        <family val="2"/>
      </rPr>
      <t xml:space="preserve"> have an SSL Certificate</t>
    </r>
  </si>
  <si>
    <r>
      <t xml:space="preserve">Cookies: </t>
    </r>
    <r>
      <rPr>
        <sz val="9"/>
        <color rgb="FF333333"/>
        <rFont val="Open Sans"/>
        <family val="2"/>
      </rPr>
      <t>The Cookies notification must be visible</t>
    </r>
  </si>
  <si>
    <t>If not supplied upon approaching: reason why? (reply from organisation)</t>
  </si>
  <si>
    <t>Please highlight newly added data products within this reporting period.</t>
  </si>
  <si>
    <t>Please highlight newly added data within this reporting period.</t>
  </si>
  <si>
    <t>Trend on data</t>
  </si>
  <si>
    <t>Baltic (%)</t>
  </si>
  <si>
    <t>Black Sea (%)</t>
  </si>
  <si>
    <t>Med Sea (%)</t>
  </si>
  <si>
    <t>North Sea (%)</t>
  </si>
  <si>
    <t>Other Seas (%)</t>
  </si>
  <si>
    <t>Name of sub-theme/ interface</t>
  </si>
  <si>
    <t xml:space="preserve">[1] Indicate the volume unit of measurement: “records”, “data sets”, or “platforms”. </t>
  </si>
  <si>
    <t>Arctic (%)</t>
  </si>
  <si>
    <t>Trend on data products</t>
  </si>
  <si>
    <t>Provide detailed description of geospatial density of the data in the narrative.</t>
  </si>
  <si>
    <t>[1] Which portal interfaces are concerned by the table statistics: e.g. map viewer, data download service? Some interfaces like web-services are not well suited for user information gathering and can be reported in a separate table.</t>
  </si>
  <si>
    <t>Asia</t>
  </si>
  <si>
    <t>[6] Percentage of users belonging to this region.</t>
  </si>
  <si>
    <t>Machine Interface 
(Data accessed programmatically - Software that would receive data/data products/external data products through software)</t>
  </si>
  <si>
    <t>Is it: a Data product or an External product?</t>
  </si>
  <si>
    <t>Breakdown of sub-theme</t>
  </si>
  <si>
    <t>Date product was built/ updated</t>
  </si>
  <si>
    <t>Name of the data product 
(description in the narrative)</t>
  </si>
  <si>
    <t>Albania</t>
  </si>
  <si>
    <t>Andorra</t>
  </si>
  <si>
    <t>Austria</t>
  </si>
  <si>
    <t>Belarus</t>
  </si>
  <si>
    <t>Belgium</t>
  </si>
  <si>
    <t>Bosnia and Herzegovina</t>
  </si>
  <si>
    <t>Bulgaria</t>
  </si>
  <si>
    <t>Croatia</t>
  </si>
  <si>
    <t>Czech Republic (Czechia)</t>
  </si>
  <si>
    <t>Denmark</t>
  </si>
  <si>
    <t>Estonia</t>
  </si>
  <si>
    <t>Finland</t>
  </si>
  <si>
    <t>France</t>
  </si>
  <si>
    <t>Germany</t>
  </si>
  <si>
    <t>Greece</t>
  </si>
  <si>
    <t>Hungary</t>
  </si>
  <si>
    <t>Iceland</t>
  </si>
  <si>
    <t>Ireland</t>
  </si>
  <si>
    <t>Italy</t>
  </si>
  <si>
    <t>Latvia</t>
  </si>
  <si>
    <t>Liechtenstein</t>
  </si>
  <si>
    <t>Lithuania</t>
  </si>
  <si>
    <t>Luxembourg</t>
  </si>
  <si>
    <t>Malta</t>
  </si>
  <si>
    <t>Moldova</t>
  </si>
  <si>
    <t>Monaco</t>
  </si>
  <si>
    <t>Montenegro</t>
  </si>
  <si>
    <t>Netherlands</t>
  </si>
  <si>
    <t>North Macedonia</t>
  </si>
  <si>
    <t>Norway</t>
  </si>
  <si>
    <t>Poland</t>
  </si>
  <si>
    <t>Portugal</t>
  </si>
  <si>
    <t>Romania</t>
  </si>
  <si>
    <t>Russia</t>
  </si>
  <si>
    <t>San Marino</t>
  </si>
  <si>
    <t>Serbia</t>
  </si>
  <si>
    <t>Slovakia</t>
  </si>
  <si>
    <t>Slovenia</t>
  </si>
  <si>
    <t>Spain</t>
  </si>
  <si>
    <t>Sweden</t>
  </si>
  <si>
    <t>Switzerland</t>
  </si>
  <si>
    <t>Ukraine</t>
  </si>
  <si>
    <t>United Kingdom</t>
  </si>
  <si>
    <t>Organisation type [1]</t>
  </si>
  <si>
    <t xml:space="preserve">[1] The organisation types are: </t>
  </si>
  <si>
    <t>Comments on the progress indicators in the excel template</t>
  </si>
  <si>
    <t>Progress indicator</t>
  </si>
  <si>
    <t xml:space="preserve">Comment </t>
  </si>
  <si>
    <t>On this sheet, there are 3 tables to fill in</t>
  </si>
  <si>
    <t>Add any other interfaces as required/available</t>
  </si>
  <si>
    <t>Indicator 5: Statistics on information volunteered through download forms</t>
  </si>
  <si>
    <t>Please use the following figures: Atlantic 7.281.229 km²; Arctic 5.610.745 km²; Baltic 392.215 km²; Black Sea 473.894 km²; Mediterranean Sea 2.516.652 km²; North Sea 654.179 km².</t>
  </si>
  <si>
    <t>Number of WFS requests 
(previous quarter)</t>
  </si>
  <si>
    <r>
      <t xml:space="preserve">Number of manual </t>
    </r>
    <r>
      <rPr>
        <b/>
        <sz val="10"/>
        <color rgb="FF333333"/>
        <rFont val="Open Sans"/>
        <family val="2"/>
      </rPr>
      <t xml:space="preserve">downloads
</t>
    </r>
    <r>
      <rPr>
        <sz val="10"/>
        <color rgb="FF333333"/>
        <rFont val="Open Sans"/>
        <family val="2"/>
      </rPr>
      <t>(</t>
    </r>
    <r>
      <rPr>
        <b/>
        <sz val="10"/>
        <color rgb="FF333333"/>
        <rFont val="Open Sans"/>
        <family val="2"/>
      </rPr>
      <t>previous quarter</t>
    </r>
    <r>
      <rPr>
        <sz val="10"/>
        <color rgb="FF333333"/>
        <rFont val="Open Sans"/>
        <family val="2"/>
      </rPr>
      <t>)</t>
    </r>
  </si>
  <si>
    <r>
      <t xml:space="preserve">Number of manual </t>
    </r>
    <r>
      <rPr>
        <b/>
        <sz val="10"/>
        <color rgb="FF333333"/>
        <rFont val="Open Sans"/>
        <family val="2"/>
      </rPr>
      <t>downloads</t>
    </r>
    <r>
      <rPr>
        <sz val="10"/>
        <color rgb="FF333333"/>
        <rFont val="Open Sans"/>
        <family val="2"/>
      </rPr>
      <t xml:space="preserve"> 
(</t>
    </r>
    <r>
      <rPr>
        <b/>
        <sz val="10"/>
        <color rgb="FF333333"/>
        <rFont val="Open Sans"/>
        <family val="2"/>
      </rPr>
      <t>this quarter</t>
    </r>
    <r>
      <rPr>
        <sz val="10"/>
        <color rgb="FF333333"/>
        <rFont val="Open Sans"/>
        <family val="2"/>
      </rPr>
      <t>)</t>
    </r>
  </si>
  <si>
    <r>
      <t xml:space="preserve">Number of </t>
    </r>
    <r>
      <rPr>
        <b/>
        <sz val="10"/>
        <color rgb="FF333333"/>
        <rFont val="Open Sans"/>
        <family val="2"/>
      </rPr>
      <t>WFS</t>
    </r>
    <r>
      <rPr>
        <sz val="10"/>
        <color rgb="FF333333"/>
        <rFont val="Open Sans"/>
        <family val="2"/>
      </rPr>
      <t xml:space="preserve"> requests 
(this quarter)</t>
    </r>
  </si>
  <si>
    <t>Explanation of the trends and statistics</t>
  </si>
  <si>
    <t>Others</t>
  </si>
  <si>
    <t>Copy-paste screenshots of the graphs of the information from dashboard</t>
  </si>
  <si>
    <t>Copy-paste screenshot of the graphs of the information from dashboard</t>
  </si>
  <si>
    <t>[2] Relevant when the user form is optional.</t>
  </si>
  <si>
    <t>Were there any changes compared to the previous quarter?</t>
  </si>
  <si>
    <t>List all organisations that have supplied data voluntarily or upon request/approach witin this quarter</t>
  </si>
  <si>
    <t>The scores are provided by Trust-IT</t>
  </si>
  <si>
    <t>Refer to the guidance provided by the EMODnet Secretariat ("EMODnet Use Cases: Guidance and Procedures")</t>
  </si>
  <si>
    <t>5) Statistics on information volunteered through download forms</t>
  </si>
  <si>
    <t>The purpose of this indicator is to have an oversight of the types of organisations supplying data and to measure the extent of restricted data</t>
  </si>
  <si>
    <t>The purpose of this indicator is to provide detail on the status of the various interfaces to data &amp; products on the portals</t>
  </si>
  <si>
    <t>Express as a percentage data and products available in each service</t>
  </si>
  <si>
    <t>Approached or volunteered?</t>
  </si>
  <si>
    <t>The purpose of this indicator is to gauge the extent of the dedicated community</t>
  </si>
  <si>
    <t>Data derived from the portal's download form(s)</t>
  </si>
  <si>
    <t>Please refer to "Explanation of the trends and statistics" below</t>
  </si>
  <si>
    <t>The purpose of this sheet is to provide a status overview of the different sub-theme data available on the portal and the download frequency by users</t>
  </si>
  <si>
    <t>The purpose of this sheet is to provide a status overview of the different sub-theme data products available on the portal and the download frequency by users</t>
  </si>
  <si>
    <t>Academia/Research</t>
  </si>
  <si>
    <t>Government/Public administration</t>
  </si>
  <si>
    <t>NGOs/Civil society</t>
  </si>
  <si>
    <t>% of restricted data [2] 
(or #restricted/# not restricted)</t>
  </si>
  <si>
    <r>
      <t xml:space="preserve">Total number of </t>
    </r>
    <r>
      <rPr>
        <b/>
        <i/>
        <u/>
        <sz val="10"/>
        <color rgb="FF333333"/>
        <rFont val="Open Sans"/>
        <family val="2"/>
      </rPr>
      <t>built</t>
    </r>
    <r>
      <rPr>
        <b/>
        <i/>
        <sz val="10"/>
        <color rgb="FF333333"/>
        <rFont val="Open Sans"/>
        <family val="2"/>
      </rPr>
      <t xml:space="preserve"> data products in portal </t>
    </r>
    <r>
      <rPr>
        <sz val="10"/>
        <color rgb="FF333333"/>
        <rFont val="Open Sans"/>
        <family val="2"/>
      </rPr>
      <t>[1]</t>
    </r>
  </si>
  <si>
    <r>
      <t xml:space="preserve">Total number of </t>
    </r>
    <r>
      <rPr>
        <b/>
        <i/>
        <u/>
        <sz val="10"/>
        <color rgb="FF333333"/>
        <rFont val="Open Sans"/>
        <family val="2"/>
      </rPr>
      <t>external</t>
    </r>
    <r>
      <rPr>
        <b/>
        <i/>
        <sz val="10"/>
        <color rgb="FF333333"/>
        <rFont val="Open Sans"/>
        <family val="2"/>
      </rPr>
      <t xml:space="preserve"> data products in portal </t>
    </r>
    <r>
      <rPr>
        <sz val="10"/>
        <color rgb="FF333333"/>
        <rFont val="Open Sans"/>
        <family val="2"/>
      </rPr>
      <t>[1]</t>
    </r>
  </si>
  <si>
    <r>
      <t xml:space="preserve">Sub-theme </t>
    </r>
    <r>
      <rPr>
        <sz val="10"/>
        <color rgb="FF333333"/>
        <rFont val="Open Sans"/>
        <family val="2"/>
      </rPr>
      <t>[2]</t>
    </r>
  </si>
  <si>
    <r>
      <t>Interfaces</t>
    </r>
    <r>
      <rPr>
        <sz val="10"/>
        <color rgb="FF333333"/>
        <rFont val="Open Sans"/>
        <family val="2"/>
      </rPr>
      <t xml:space="preserve"> [1]</t>
    </r>
  </si>
  <si>
    <t>Number of WMS requests 
(previous quarter)</t>
  </si>
  <si>
    <t>Business and Private company</t>
  </si>
  <si>
    <r>
      <t xml:space="preserve">Number of </t>
    </r>
    <r>
      <rPr>
        <b/>
        <sz val="10"/>
        <color rgb="FF333333"/>
        <rFont val="Open Sans"/>
        <family val="2"/>
      </rPr>
      <t>WMS</t>
    </r>
    <r>
      <rPr>
        <sz val="10"/>
        <color rgb="FF333333"/>
        <rFont val="Open Sans"/>
        <family val="2"/>
      </rPr>
      <t xml:space="preserve"> requests (this quarter)</t>
    </r>
  </si>
  <si>
    <t>Number of Map visualisations (previous quarter)</t>
  </si>
  <si>
    <r>
      <t xml:space="preserve">Number of </t>
    </r>
    <r>
      <rPr>
        <b/>
        <sz val="10"/>
        <color rgb="FF333333"/>
        <rFont val="Open Sans"/>
        <family val="2"/>
      </rPr>
      <t>Map</t>
    </r>
    <r>
      <rPr>
        <sz val="10"/>
        <color rgb="FF333333"/>
        <rFont val="Open Sans"/>
        <family val="2"/>
      </rPr>
      <t xml:space="preserve"> </t>
    </r>
    <r>
      <rPr>
        <b/>
        <sz val="10"/>
        <color rgb="FF333333"/>
        <rFont val="Open Sans"/>
        <family val="2"/>
      </rPr>
      <t>visualisations</t>
    </r>
    <r>
      <rPr>
        <sz val="10"/>
        <color rgb="FF333333"/>
        <rFont val="Open Sans"/>
        <family val="2"/>
      </rPr>
      <t xml:space="preserve"> (this quarter)</t>
    </r>
  </si>
  <si>
    <t>North America</t>
  </si>
  <si>
    <t>South America</t>
  </si>
  <si>
    <t>Africa</t>
  </si>
  <si>
    <t>Central America</t>
  </si>
  <si>
    <t>Oceania</t>
  </si>
  <si>
    <t>[1] Total number of (external) data products.</t>
  </si>
  <si>
    <t>Is the product built internally or externally?</t>
  </si>
  <si>
    <t>Armenia</t>
  </si>
  <si>
    <t>Azerbaijan</t>
  </si>
  <si>
    <t>Georgia</t>
  </si>
  <si>
    <t>Turkey</t>
  </si>
  <si>
    <t>Vatican City</t>
  </si>
  <si>
    <t>Countries and regions [5]</t>
  </si>
  <si>
    <t>[5] Distribution of users per region. European countries taken from https://europa.eu/european-union/about-eu/countries_en</t>
  </si>
  <si>
    <t>Sum European countries</t>
  </si>
  <si>
    <t>Total % area covered by all data</t>
  </si>
  <si>
    <t>% area covered by data added this quarter</t>
  </si>
  <si>
    <t>Total % covered by product</t>
  </si>
  <si>
    <r>
      <t xml:space="preserve">Number of </t>
    </r>
    <r>
      <rPr>
        <b/>
        <sz val="10"/>
        <color rgb="FF333333"/>
        <rFont val="Open Sans"/>
        <family val="2"/>
      </rPr>
      <t>manual</t>
    </r>
    <r>
      <rPr>
        <sz val="10"/>
        <color rgb="FF333333"/>
        <rFont val="Open Sans"/>
        <family val="2"/>
      </rPr>
      <t xml:space="preserve"> </t>
    </r>
    <r>
      <rPr>
        <b/>
        <sz val="10"/>
        <color rgb="FF333333"/>
        <rFont val="Open Sans"/>
        <family val="2"/>
      </rPr>
      <t>downloads</t>
    </r>
    <r>
      <rPr>
        <sz val="10"/>
        <color rgb="FF333333"/>
        <rFont val="Open Sans"/>
        <family val="2"/>
      </rPr>
      <t xml:space="preserve"> 
(</t>
    </r>
    <r>
      <rPr>
        <b/>
        <sz val="10"/>
        <color rgb="FF333333"/>
        <rFont val="Open Sans"/>
        <family val="2"/>
      </rPr>
      <t>this quarter</t>
    </r>
    <r>
      <rPr>
        <sz val="10"/>
        <color rgb="FF333333"/>
        <rFont val="Open Sans"/>
        <family val="2"/>
      </rPr>
      <t>)</t>
    </r>
  </si>
  <si>
    <t>If you don't use the above sea-basin figures, please indicate why you do not use them, as from when, and what do you use instead and why?</t>
  </si>
  <si>
    <t>% covered by products added this quarter</t>
  </si>
  <si>
    <t>Atlantic (%)</t>
  </si>
  <si>
    <t>Indicator 6: Published use cases</t>
  </si>
  <si>
    <t>Indicator 1: Current status and coverage of total available thematic data</t>
  </si>
  <si>
    <t>1.A) Volume and coverage of available data</t>
  </si>
  <si>
    <t>1.B) Usage of data in this quarter</t>
  </si>
  <si>
    <t>Indicator 2: Current status and coverage of total number of data products</t>
  </si>
  <si>
    <t>2.A) Volume and coverage of available data products</t>
  </si>
  <si>
    <t>2.B) Usage of data products in this quarter</t>
  </si>
  <si>
    <t>Indicator 3: Organisations supplying/approached to supply data and data products within this quarter</t>
  </si>
  <si>
    <t>Indicator 4: Online 'Web' interfaces to access or view data</t>
  </si>
  <si>
    <t>6) Published use cases</t>
  </si>
  <si>
    <t>4) Online 'Web' interfaces to access or view data</t>
  </si>
  <si>
    <t>1 Status/Volume and coverage of all available acquired data</t>
  </si>
  <si>
    <t>2 Status/Total number and the coverage of all built &amp; external data products</t>
  </si>
  <si>
    <t>1B) Usage of data in this quarter</t>
  </si>
  <si>
    <t>2A) Volume and coverage of available data products</t>
  </si>
  <si>
    <t>2B) Usage of data products in this quarter</t>
  </si>
  <si>
    <t>9) Visibility &amp; analytics for web pages</t>
  </si>
  <si>
    <t>10) Visibility &amp; analytics for web sections</t>
  </si>
  <si>
    <t>11) Average visit duration for web pages</t>
  </si>
  <si>
    <t>Indicator 9: Visibility &amp; Analytics for web pages</t>
  </si>
  <si>
    <t>Indicator 10: Visibility &amp; Analytics for web sections</t>
  </si>
  <si>
    <t>Indicator 11: Average visit duration for web pages</t>
  </si>
  <si>
    <t xml:space="preserve">Indicator 7: Portal &amp; Social Media visibility </t>
  </si>
  <si>
    <t>7.1 Visibility &amp; Analytics (Portal overview)</t>
  </si>
  <si>
    <t>7.2 SEO assessment - Acquisitions</t>
  </si>
  <si>
    <t xml:space="preserve">Indicator 8.1: Technical monitoring </t>
  </si>
  <si>
    <t>Indicator 8.2: Portal user-friendliness: visual harmonisation score</t>
  </si>
  <si>
    <t>8.1) Technical monitoring</t>
  </si>
  <si>
    <t>8.2) Visual Harmonisation score</t>
  </si>
  <si>
    <t>1A) Volume and coverage of available data</t>
  </si>
  <si>
    <t>Provide detailed description of geospatial density of the products in the narrative.</t>
  </si>
  <si>
    <t>[3] Explanation of trend value in the narrative.</t>
  </si>
  <si>
    <t>[4] Decimal definition 1 GB = 1000^3 bytes</t>
  </si>
  <si>
    <t>[5] Product Density: How much products available per sea-basin. Calculate total % area covered by all products; indicate % area covered by products added in this quarter (e.g.: 30% ; 5%).</t>
  </si>
  <si>
    <r>
      <t xml:space="preserve">Sea-basins </t>
    </r>
    <r>
      <rPr>
        <sz val="12"/>
        <color rgb="FF333333"/>
        <rFont val="Open Sans"/>
        <family val="2"/>
      </rPr>
      <t>[5]</t>
    </r>
  </si>
  <si>
    <t>Total number of products per sub-theme</t>
  </si>
  <si>
    <r>
      <t xml:space="preserve">Trend in total number of products (%) </t>
    </r>
    <r>
      <rPr>
        <sz val="10"/>
        <color rgb="FF333333"/>
        <rFont val="Open Sans"/>
        <family val="2"/>
      </rPr>
      <t>[3]</t>
    </r>
  </si>
  <si>
    <r>
      <t xml:space="preserve">Total data product Volume in GigaBytes </t>
    </r>
    <r>
      <rPr>
        <sz val="10"/>
        <color rgb="FF333333"/>
        <rFont val="Open Sans"/>
        <family val="2"/>
      </rPr>
      <t>[4]</t>
    </r>
  </si>
  <si>
    <t>[4] The list of sub-themes is provided in the first tab and should be used to fill in column A under sub-themes.</t>
  </si>
  <si>
    <t>[5] Data Density: To calculate how much data available per sea-basin. Calculate total % area covered by all data; indicate % area covered by data added in this quarter (e.g.: 30% ; 5%).</t>
  </si>
  <si>
    <t xml:space="preserve">[2] Restricted data is defined as 'non-public data'. </t>
  </si>
  <si>
    <r>
      <t>Total data</t>
    </r>
    <r>
      <rPr>
        <b/>
        <i/>
        <sz val="10"/>
        <color rgb="FFFF0000"/>
        <rFont val="Open Sans"/>
        <family val="2"/>
      </rPr>
      <t xml:space="preserve"> </t>
    </r>
    <r>
      <rPr>
        <b/>
        <i/>
        <sz val="10"/>
        <color rgb="FF333333"/>
        <rFont val="Open Sans"/>
        <family val="2"/>
      </rPr>
      <t>volume per sub-theme (previous quarter)</t>
    </r>
  </si>
  <si>
    <r>
      <t xml:space="preserve">Number of </t>
    </r>
    <r>
      <rPr>
        <b/>
        <sz val="10"/>
        <color rgb="FF333333"/>
        <rFont val="Open Sans"/>
        <family val="2"/>
      </rPr>
      <t>manual</t>
    </r>
    <r>
      <rPr>
        <sz val="10"/>
        <color rgb="FF333333"/>
        <rFont val="Open Sans"/>
        <family val="2"/>
      </rPr>
      <t xml:space="preserve"> </t>
    </r>
    <r>
      <rPr>
        <b/>
        <sz val="10"/>
        <color rgb="FF333333"/>
        <rFont val="Open Sans"/>
        <family val="2"/>
      </rPr>
      <t xml:space="preserve">downloads
</t>
    </r>
    <r>
      <rPr>
        <sz val="10"/>
        <color rgb="FF333333"/>
        <rFont val="Open Sans"/>
        <family val="2"/>
      </rPr>
      <t>(</t>
    </r>
    <r>
      <rPr>
        <b/>
        <sz val="10"/>
        <color rgb="FF333333"/>
        <rFont val="Open Sans"/>
        <family val="2"/>
      </rPr>
      <t>previous quarter</t>
    </r>
    <r>
      <rPr>
        <sz val="10"/>
        <color rgb="FF333333"/>
        <rFont val="Open Sans"/>
        <family val="2"/>
      </rPr>
      <t>)</t>
    </r>
  </si>
  <si>
    <t>Total number of products per sub-theme (previous quarter)</t>
  </si>
  <si>
    <t>Explanation of trend value in the narrative.</t>
  </si>
  <si>
    <r>
      <t xml:space="preserve">Trend in total data volume (%) </t>
    </r>
    <r>
      <rPr>
        <sz val="10"/>
        <color rgb="FF333333"/>
        <rFont val="Open Sans"/>
        <family val="2"/>
      </rPr>
      <t>[3]</t>
    </r>
  </si>
  <si>
    <t>Sub-theme</t>
  </si>
  <si>
    <r>
      <t xml:space="preserve">Total data Volume in GigaBytes </t>
    </r>
    <r>
      <rPr>
        <sz val="10"/>
        <color rgb="FF333333"/>
        <rFont val="Open Sans"/>
        <family val="2"/>
      </rPr>
      <t>[4]</t>
    </r>
  </si>
  <si>
    <t>[3] Trend is calculated from the figures at the end of the last quarter as compared with the figures at this stage.</t>
  </si>
  <si>
    <t>Total number of users for quarterly period</t>
  </si>
  <si>
    <t xml:space="preserve">Cyprus </t>
  </si>
  <si>
    <t>[3] Decimal definition 1 GB = 1000^3 bytes.</t>
  </si>
  <si>
    <t>[4] Trend compares the result with previous period.</t>
  </si>
  <si>
    <t>[1] Define unit of manual download (e.g. datasets, requests, records, …); additional explanation can be provided in the narrative.</t>
  </si>
  <si>
    <t>[2] Indicate the unit and total volume of downloadable items in relation to the unit in which they are downloadable (e.g. the total volume or number of CDIs/records/datasets/... available for download) – clearly specify the unit.</t>
  </si>
  <si>
    <r>
      <t xml:space="preserve">Unit and Total Volume </t>
    </r>
    <r>
      <rPr>
        <b/>
        <sz val="10"/>
        <color rgb="FF333333"/>
        <rFont val="Open Sans"/>
        <family val="2"/>
      </rPr>
      <t>available</t>
    </r>
    <r>
      <rPr>
        <sz val="10"/>
        <color rgb="FF333333"/>
        <rFont val="Open Sans"/>
        <family val="2"/>
      </rPr>
      <t xml:space="preserve"> for download [2]</t>
    </r>
  </si>
  <si>
    <r>
      <t xml:space="preserve">Total Volume </t>
    </r>
    <r>
      <rPr>
        <b/>
        <sz val="10"/>
        <color rgb="FF333333"/>
        <rFont val="Open Sans"/>
        <family val="2"/>
      </rPr>
      <t>downloaded</t>
    </r>
    <r>
      <rPr>
        <sz val="10"/>
        <color rgb="FF333333"/>
        <rFont val="Open Sans"/>
        <family val="2"/>
      </rPr>
      <t xml:space="preserve"> in GigaBytes [3]</t>
    </r>
  </si>
  <si>
    <r>
      <t xml:space="preserve">Trend number of downloads (%) </t>
    </r>
    <r>
      <rPr>
        <sz val="10"/>
        <color rgb="FF333333"/>
        <rFont val="Open Sans"/>
        <family val="2"/>
      </rPr>
      <t>[4]</t>
    </r>
  </si>
  <si>
    <r>
      <t xml:space="preserve">Trend number of map visualisations (%) </t>
    </r>
    <r>
      <rPr>
        <sz val="10"/>
        <color rgb="FF333333"/>
        <rFont val="Open Sans"/>
        <family val="2"/>
      </rPr>
      <t>[4]</t>
    </r>
  </si>
  <si>
    <r>
      <t xml:space="preserve">Trend number of WMS requests (%) </t>
    </r>
    <r>
      <rPr>
        <sz val="10"/>
        <color rgb="FF333333"/>
        <rFont val="Open Sans"/>
        <family val="2"/>
      </rPr>
      <t>[4]</t>
    </r>
  </si>
  <si>
    <r>
      <t xml:space="preserve">Trend number of WFS requests (%) </t>
    </r>
    <r>
      <rPr>
        <sz val="10"/>
        <color rgb="FF333333"/>
        <rFont val="Open Sans"/>
        <family val="2"/>
      </rPr>
      <t>[4]</t>
    </r>
  </si>
  <si>
    <t>Web service Trends</t>
  </si>
  <si>
    <r>
      <t>Total data</t>
    </r>
    <r>
      <rPr>
        <b/>
        <i/>
        <sz val="10"/>
        <color rgb="FFFF0000"/>
        <rFont val="Open Sans"/>
        <family val="2"/>
      </rPr>
      <t xml:space="preserve"> </t>
    </r>
    <r>
      <rPr>
        <b/>
        <i/>
        <sz val="10"/>
        <color rgb="FF333333"/>
        <rFont val="Open Sans"/>
        <family val="2"/>
      </rPr>
      <t xml:space="preserve">volume per sub-theme 
(refer to </t>
    </r>
    <r>
      <rPr>
        <sz val="10"/>
        <color rgb="FF333333"/>
        <rFont val="Open Sans"/>
        <family val="2"/>
      </rPr>
      <t>[1])</t>
    </r>
  </si>
  <si>
    <r>
      <t>Manual download unit</t>
    </r>
    <r>
      <rPr>
        <sz val="10"/>
        <color rgb="FFFF0000"/>
        <rFont val="Open Sans"/>
        <family val="2"/>
      </rPr>
      <t xml:space="preserve"> </t>
    </r>
    <r>
      <rPr>
        <sz val="10"/>
        <color rgb="FF333333"/>
        <rFont val="Open Sans"/>
        <family val="2"/>
      </rPr>
      <t>[1]</t>
    </r>
  </si>
  <si>
    <r>
      <t xml:space="preserve">Trend # of manual downloads (%) </t>
    </r>
    <r>
      <rPr>
        <sz val="10"/>
        <color rgb="FF333333"/>
        <rFont val="Open Sans"/>
        <family val="2"/>
      </rPr>
      <t>[4]</t>
    </r>
  </si>
  <si>
    <r>
      <t xml:space="preserve">Trend # of map visualisations (%) </t>
    </r>
    <r>
      <rPr>
        <sz val="10"/>
        <color rgb="FF333333"/>
        <rFont val="Open Sans"/>
        <family val="2"/>
      </rPr>
      <t>[4]</t>
    </r>
  </si>
  <si>
    <r>
      <t xml:space="preserve">Trend # of WMS requests (%) </t>
    </r>
    <r>
      <rPr>
        <sz val="10"/>
        <color rgb="FF333333"/>
        <rFont val="Open Sans"/>
        <family val="2"/>
      </rPr>
      <t>[4]</t>
    </r>
  </si>
  <si>
    <r>
      <t xml:space="preserve">Trend # of WFS requests (%) </t>
    </r>
    <r>
      <rPr>
        <sz val="10"/>
        <color rgb="FF333333"/>
        <rFont val="Open Sans"/>
        <family val="2"/>
      </rPr>
      <t>[4]</t>
    </r>
  </si>
  <si>
    <t>Sub-theme/ interface name</t>
  </si>
  <si>
    <t>Other seas Phase IV (%)</t>
  </si>
  <si>
    <t>datasets [CDIs]</t>
  </si>
  <si>
    <t>NA</t>
  </si>
  <si>
    <t>REMARK: As discussed earlier with Secretariat it is not possible to monitor and report data volumes for CDIs</t>
  </si>
  <si>
    <t>CDI service</t>
  </si>
  <si>
    <t>Data</t>
  </si>
  <si>
    <t>Unknown</t>
  </si>
  <si>
    <t>30812 CDIs</t>
  </si>
  <si>
    <t>4640 CDIs]</t>
  </si>
  <si>
    <t xml:space="preserve">For CDIs, most population had already been done in the previous quarters as there was an input deadline considering the production of new regional DTMs and new EMODnet DTM which was released in January 2021. The increase is part of completing source references for the new released DTM. The new project has started and data providers are tasked with populating new data sets in the first 9 months. This should become visible in the next quarterly reports. </t>
  </si>
  <si>
    <t>435 [CDIs]</t>
  </si>
  <si>
    <t xml:space="preserve">Considerable decrease in number of downloaded CDIs compared to previous quarter. Also number of users decreased from 52 in previous quarter to 32 now. </t>
  </si>
  <si>
    <t>HR-DTMs</t>
  </si>
  <si>
    <t>13-01-2021</t>
  </si>
  <si>
    <t>Built</t>
  </si>
  <si>
    <t>DTM</t>
  </si>
  <si>
    <t>EBWBL</t>
  </si>
  <si>
    <t>CDTMs</t>
  </si>
  <si>
    <t>Externally</t>
  </si>
  <si>
    <t>Remark: the CDTMS are not downloadable and information about volume lacks</t>
  </si>
  <si>
    <t xml:space="preserve">Early 2021 the new EMODnet DTM 2020 has been released, which has been made available for downloading in DTM tiles and with 8 different formats. Moreover, 45+ HR-DTMs have been released on top of the existing 200+ as part of the 2020 release. The next new products release is expected by end 2022; while additional CDTMs are expected in 2021.   </t>
  </si>
  <si>
    <t>Data files</t>
  </si>
  <si>
    <t>Bathymetry Viewing Service</t>
  </si>
  <si>
    <t>DTM Tiles</t>
  </si>
  <si>
    <t>Data product</t>
  </si>
  <si>
    <t>1052 [DTM Tiles]</t>
  </si>
  <si>
    <t>14634 [DTM tiles]</t>
  </si>
  <si>
    <t>245 [HR-DTM files]</t>
  </si>
  <si>
    <t>853 [HR-DTMs]</t>
  </si>
  <si>
    <t>included in number above</t>
  </si>
  <si>
    <t>Only WMTS</t>
  </si>
  <si>
    <t>598[HR-DTMs]</t>
  </si>
  <si>
    <t>10407 [DTM tiles]</t>
  </si>
  <si>
    <t xml:space="preserve">Still a large volume of downloads, both in numbers (&gt; 10.000) as in volume (&gt; 1 TerraByte). However, a decrease compared to those numbers in the first quarter of 2021, when the new releases of the EMODnet DTM and HR-DTMs were made available. Also the number of WMS requests is still very large, but lower than previous quarter. </t>
  </si>
  <si>
    <t>No of datasets</t>
  </si>
  <si>
    <t>Flemish Ministry of Mobility and Public Works; Agency for Maritime and Coastal Services; Coastal Division</t>
  </si>
  <si>
    <t>Volunteered</t>
  </si>
  <si>
    <t>data</t>
  </si>
  <si>
    <t>bathymetry</t>
  </si>
  <si>
    <t>Organisation data policy</t>
  </si>
  <si>
    <t>Management Unit of North Sea and Scheldt Estuary Mathematical Models, Belgian Marine Data Centre</t>
  </si>
  <si>
    <t>Bulgarian National Oceanographic Data Centre (BGODC), Institute of Oceanology</t>
  </si>
  <si>
    <t>Croatian Hydrographic Institute</t>
  </si>
  <si>
    <t>Danish Geodata Agency, Danish Hydrographic Office</t>
  </si>
  <si>
    <t>Jardfeingi, the Faroe Islands Earth and Energy Directorate</t>
  </si>
  <si>
    <t>Faroe Islands</t>
  </si>
  <si>
    <t>Shom</t>
  </si>
  <si>
    <t>IFREMER / IDM / SISMER - Scientific Information Systems for the SEA</t>
  </si>
  <si>
    <t>Iv.Javakhishvili Tbilisi State University, Centre of Relations with UNESCO Oceanological Research Centre and GeoDNA (UNESCO)</t>
  </si>
  <si>
    <t>German Oceanographic Datacentre</t>
  </si>
  <si>
    <t>Marum - Center for Marine Environmental Sciences, University of Bremen</t>
  </si>
  <si>
    <t>Hellenic Centre for Marine Research, Hellenic National Oceanographic Data Centre (HCMR/HNODC)</t>
  </si>
  <si>
    <t>Geological Survey Ireland</t>
  </si>
  <si>
    <t>Israel Oceanographic and Limnological Research (IOLR)</t>
  </si>
  <si>
    <t>Israel</t>
  </si>
  <si>
    <t>CNR, Institute for the Marine and Coastal Environment (IAMC) - Napoli</t>
  </si>
  <si>
    <t>CNR, Institute of Environmental Geology and Geoengineering (IGAG)</t>
  </si>
  <si>
    <t>CNR, Institute of Marine Science (ISMAR) - Bologna</t>
  </si>
  <si>
    <t>CONISMA, National Interuniversity Consortium for Marine Science</t>
  </si>
  <si>
    <t>Italian Hydrographic Institute</t>
  </si>
  <si>
    <t>OGS (Istituto Nazionale di Oceanografia e di Geofisica Sperimentale),  Infrastructures Division</t>
  </si>
  <si>
    <t>OGS (Istituto Nazionale di Oceanografia e di Geofisica Sperimentale), Division of Oceanography</t>
  </si>
  <si>
    <t>Maritime Administration of Latvia</t>
  </si>
  <si>
    <t>International Ocean Institute - Malta Operational Centre (University Of Malta) / Physical Oceanography Unit</t>
  </si>
  <si>
    <t>NIOZ Royal Netherlands Institute for Sea Research</t>
  </si>
  <si>
    <t>Rijkswaterstaat Central Information Services</t>
  </si>
  <si>
    <t>Royal Netherlands Navy, Hydrographic Service</t>
  </si>
  <si>
    <t>GRID-Arendal</t>
  </si>
  <si>
    <t>Norwegian Hydrographic Service (NHS)</t>
  </si>
  <si>
    <t>IHPT, Hydrographic Institute</t>
  </si>
  <si>
    <t>Portuguese Institute of Ocean and Atmosphere</t>
  </si>
  <si>
    <t>Danube Delta National Institute for  Research and Development</t>
  </si>
  <si>
    <t>National Institute for Marine Research and Development Grigore Antipa""</t>
  </si>
  <si>
    <t>National Institute of Marine Geology and Geoecology</t>
  </si>
  <si>
    <t>SC Marine Research SRL</t>
  </si>
  <si>
    <t>Geodetic Institute of Slovenia</t>
  </si>
  <si>
    <t>CSIC-UTM/ Marine Technology Unit</t>
  </si>
  <si>
    <t>IEO/ Spanish Oceanographic Institute</t>
  </si>
  <si>
    <t>IGME, Geological Survey of Spain</t>
  </si>
  <si>
    <t>IHM/ Hydrographic Institute of the Navy</t>
  </si>
  <si>
    <t>Stockholm University, Department of Geological Sciences</t>
  </si>
  <si>
    <t>Swedish Maritime Administration</t>
  </si>
  <si>
    <t>British Geological Survey, Edinburgh</t>
  </si>
  <si>
    <t>British Oceanographic Data Centre</t>
  </si>
  <si>
    <t>OceanWise Limited</t>
  </si>
  <si>
    <t>3) Organisations supplying/ approached to supply data and data products</t>
  </si>
  <si>
    <t>For CDIs, most population had already been done in the previous quarters as there was an input deadline considering the production of new regional DTMs and new EMODnet DTM which were released in January 2021. The new project has started and data providers are tasked with populating new data sets in the first 9 months.There is already some increase for the Baltic Sea.  More increase should become visible in the next quarterly reports.</t>
  </si>
  <si>
    <t>Bathymetry Viewer and Download service</t>
  </si>
  <si>
    <t>EMODnet Bathymetry World Base Layer Service (WMTS)</t>
  </si>
  <si>
    <t>https://geo-service.maris.nl/emodnet_bathymetry/wms?request=getcapabilities</t>
  </si>
  <si>
    <t>https://geo-service.maris.nl/emodnet_bathymetry/wfs?request=getcapabilities</t>
  </si>
  <si>
    <t>https://ows.emodnet-bathymetry.eu/wms</t>
  </si>
  <si>
    <t>https://ows.emodnet-bathymetry.eu/wfs</t>
  </si>
  <si>
    <t>https://ows.emodnet-bathymetry.eu/wcs</t>
  </si>
  <si>
    <t>https://tiles.emodnet-bathymetry.eu/wmts/1.0.0/WMTSCapabilities.xml</t>
  </si>
  <si>
    <t>NO</t>
  </si>
  <si>
    <t>No changes</t>
  </si>
  <si>
    <t>Shopping form</t>
  </si>
  <si>
    <t>Bathy viewing service</t>
  </si>
  <si>
    <t>Total number of users since start of Phase IV</t>
  </si>
  <si>
    <t xml:space="preserve">master thesis, fellowship, research, background map, archaeology, geophysical research, gis mapping, writing proposals, marine conservation study, hydrodynamic modelling, PhD study, marine species habitat studies, educational purposes, students projects, case studies, GIS course, master thesis, scientific papers </t>
  </si>
  <si>
    <t xml:space="preserve">background map, hydrodynamic modelling, geological research, environmental impact, research, </t>
  </si>
  <si>
    <t xml:space="preserve">consultancy, Project preparation, map products, study, hydrodynamic modelling, area characterisation,  bathymetry and topography investigation, cable routing, pipeline routing, , base mapping, environmental study, wave power R&amp;D, wind farm planning,  background map, Coastal engineering study </t>
  </si>
  <si>
    <t>education, research, basemap, fisheries research, tourism</t>
  </si>
  <si>
    <t>interest, research, fishing, diving, art, gis training, recreational map, background map, environmental studies,</t>
  </si>
  <si>
    <t>=</t>
  </si>
  <si>
    <t xml:space="preserve">Bathymetry is used by all sectors and for many applications as it provides basis information. A lot of users do not give details about themselves, unless they use Marine-ID in the download forms.  </t>
  </si>
  <si>
    <t>EMODnet Bathymetry has a steady number of use cases which all receive attention from users</t>
  </si>
  <si>
    <t>Enhancing marine topographical data discovery and access in the North Atlantic</t>
  </si>
  <si>
    <t>Improving storm surge modelling in the North Sea</t>
  </si>
  <si>
    <t>EMODnet bathymetry data supporting IMDC consultants in tackling water-related issues</t>
  </si>
  <si>
    <t>‘Symphony’ and marine spatial planning in Swedish Geology</t>
  </si>
  <si>
    <t>Centralised public access to high quality bathymetry and sediment data facilitates SMEs both for consultancy work, outreach and service development</t>
  </si>
  <si>
    <t>EMODnet plays a role in building the first submarine electricity interconnection between Spain and France</t>
  </si>
  <si>
    <t>Seagrass detection in the Mediterranean: A supervised learning approach</t>
  </si>
  <si>
    <t>Bathymetry data at the basis of geomorphological mapping</t>
  </si>
  <si>
    <t>EMODnet Bathymetry &amp; Physics data supporting Sea Situational Awareness for tourist navigation</t>
  </si>
  <si>
    <t>Verification of High-resolution ocean surface velocity forecast using HF radar data (28/9/2020)</t>
  </si>
  <si>
    <t>EMODnet Human Activities Data Facilitate Business Opportunities</t>
  </si>
  <si>
    <r>
      <t xml:space="preserve">Score [1]
</t>
    </r>
    <r>
      <rPr>
        <sz val="10"/>
        <color rgb="FF333333"/>
        <rFont val="Open Sans"/>
      </rPr>
      <t>(3 1 0)</t>
    </r>
  </si>
  <si>
    <r>
      <t xml:space="preserve">Trend
</t>
    </r>
    <r>
      <rPr>
        <sz val="10"/>
        <color rgb="FF333333"/>
        <rFont val="Open Sans"/>
      </rPr>
      <t>(+ - =)</t>
    </r>
  </si>
  <si>
    <t>12 /12</t>
  </si>
  <si>
    <t xml:space="preserve"> 15/15</t>
  </si>
  <si>
    <t xml:space="preserve"> 21/21</t>
  </si>
  <si>
    <t>The header width shouldn't be full page. See central portal.</t>
  </si>
  <si>
    <t xml:space="preserve"> 19/21</t>
  </si>
  <si>
    <t>+</t>
  </si>
  <si>
    <t>-</t>
  </si>
  <si>
    <t>The footer width shouldn't be full page. See central portal.</t>
  </si>
  <si>
    <t>see in the image the correct order</t>
  </si>
  <si>
    <t xml:space="preserve">-
</t>
  </si>
  <si>
    <t>The portal has a very good and stable response time and overall a very good up time (100%).</t>
  </si>
  <si>
    <t>Nearly 100% score; only a minor remark</t>
  </si>
  <si>
    <t xml:space="preserve">As expected and targeted, the pages related to the “EMODnet bathymetry viewing and Download Service” have the highest score and this traffic is very stable, like also other sections and services. This means that users spent the most time browsing and interacting with the viewing service which as many functions and overall is the most interesting product and service that EMODnet Bathymetry has to offer. From there, users also undertake downloading of DTM tiles which has a continuous high
score of circa 8000 – 10000 downloaded DTM files per quarter. </t>
  </si>
  <si>
    <t>Average visit duration is erratic, ranging from few seconds to 2:30 minutes. The interpretation of this diagram is complex as it might be interpreted in terms of user’s interest but also as difficulty to understand the concept described on the web page.</t>
  </si>
  <si>
    <t>This indicator shows the interest of users for specific sections of the website, excluding the Bathymetry Viewing and Download service. The CDI service receives most attention, directly followed by the helpdesk. Although many feedback forms are received through the helpdesk, the numbers of helpdesk should be far lower than the reported page views here, which needs to be validated.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</si>
</sst>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41">
    <font>
      <sz val="11"/>
      <color theme="1"/>
      <name val="Calibri"/>
      <family val="2"/>
      <scheme val="minor"/>
    </font>
    <font>
      <sz val="10"/>
      <color rgb="FF333333"/>
      <name val="Open Sans"/>
      <family val="2"/>
    </font>
    <font>
      <b/>
      <sz val="10"/>
      <color rgb="FF333333"/>
      <name val="Open Sans"/>
      <family val="2"/>
    </font>
    <font>
      <i/>
      <sz val="10"/>
      <color rgb="FF333333"/>
      <name val="Open Sans"/>
      <family val="2"/>
    </font>
    <font>
      <sz val="9"/>
      <color rgb="FF333333"/>
      <name val="Open Sans"/>
      <family val="2"/>
    </font>
    <font>
      <b/>
      <sz val="9"/>
      <color rgb="FF333333"/>
      <name val="Open Sans"/>
      <family val="2"/>
    </font>
    <font>
      <b/>
      <sz val="12"/>
      <color rgb="FF333333"/>
      <name val="Open Sans"/>
      <family val="2"/>
    </font>
    <font>
      <sz val="11"/>
      <color rgb="FF333333"/>
      <name val="Open Sans"/>
      <family val="2"/>
    </font>
    <font>
      <sz val="9"/>
      <color rgb="FF333333"/>
      <name val="Calibri"/>
      <family val="2"/>
      <scheme val="minor"/>
    </font>
    <font>
      <sz val="10"/>
      <color rgb="FF333333"/>
      <name val="Calibri"/>
      <family val="2"/>
      <scheme val="minor"/>
    </font>
    <font>
      <sz val="10"/>
      <color rgb="FFFF0000"/>
      <name val="Open Sans"/>
      <family val="2"/>
    </font>
    <font>
      <b/>
      <i/>
      <sz val="10"/>
      <color rgb="FF333333"/>
      <name val="Open Sans"/>
      <family val="2"/>
    </font>
    <font>
      <b/>
      <i/>
      <u/>
      <sz val="10"/>
      <color rgb="FF333333"/>
      <name val="Open Sans"/>
      <family val="2"/>
    </font>
    <font>
      <i/>
      <sz val="10"/>
      <name val="Open Sans"/>
      <family val="2"/>
    </font>
    <font>
      <sz val="9"/>
      <color rgb="FF7030A0"/>
      <name val="Open Sans"/>
      <family val="2"/>
    </font>
    <font>
      <strike/>
      <sz val="10"/>
      <color rgb="FF333333"/>
      <name val="Open Sans"/>
      <family val="2"/>
    </font>
    <font>
      <b/>
      <sz val="11"/>
      <color rgb="FF333333"/>
      <name val="Open Sans"/>
      <family val="2"/>
    </font>
    <font>
      <b/>
      <sz val="12"/>
      <color rgb="FFFFFFFF"/>
      <name val="Open Sans"/>
      <family val="2"/>
    </font>
    <font>
      <sz val="10"/>
      <color rgb="FFFFFFFF"/>
      <name val="Open Sans"/>
      <family val="2"/>
    </font>
    <font>
      <sz val="8"/>
      <color rgb="FF333333"/>
      <name val="Open Sans"/>
      <family val="2"/>
    </font>
    <font>
      <i/>
      <sz val="11"/>
      <color theme="8" tint="-0.249977111117893"/>
      <name val="Calibri"/>
      <family val="2"/>
      <scheme val="minor"/>
    </font>
    <font>
      <i/>
      <sz val="10"/>
      <color theme="8" tint="-0.249977111117893"/>
      <name val="Open Sans"/>
      <family val="2"/>
    </font>
    <font>
      <sz val="11"/>
      <color theme="1"/>
      <name val="Open Sans"/>
      <family val="2"/>
    </font>
    <font>
      <sz val="9"/>
      <color theme="1"/>
      <name val="Open Sans"/>
      <family val="2"/>
    </font>
    <font>
      <sz val="11"/>
      <color theme="0" tint="-0.34998626667073579"/>
      <name val="Open Sans"/>
      <family val="2"/>
    </font>
    <font>
      <b/>
      <i/>
      <sz val="10"/>
      <color rgb="FFFF0000"/>
      <name val="Open Sans"/>
      <family val="2"/>
    </font>
    <font>
      <sz val="11"/>
      <color rgb="FFFF0000"/>
      <name val="Open Sans"/>
      <family val="2"/>
    </font>
    <font>
      <sz val="9"/>
      <color rgb="FFFF0000"/>
      <name val="Open Sans"/>
      <family val="2"/>
    </font>
    <font>
      <sz val="12"/>
      <color rgb="FF333333"/>
      <name val="Open Sans"/>
      <family val="2"/>
    </font>
    <font>
      <sz val="10"/>
      <color rgb="FF333333"/>
      <name val="Open Sans"/>
    </font>
    <font>
      <i/>
      <sz val="10"/>
      <color rgb="FF333333"/>
      <name val="Open Sans"/>
    </font>
    <font>
      <sz val="10"/>
      <color theme="1"/>
      <name val="Open sans"/>
    </font>
    <font>
      <u/>
      <sz val="11"/>
      <color theme="10"/>
      <name val="Calibri"/>
      <family val="2"/>
      <scheme val="minor"/>
    </font>
    <font>
      <sz val="10"/>
      <color rgb="FF333333"/>
      <name val="Opensans"/>
    </font>
    <font>
      <sz val="10"/>
      <color theme="1"/>
      <name val="Opensans"/>
    </font>
    <font>
      <sz val="9"/>
      <color rgb="FF000000"/>
      <name val="Open Sans"/>
    </font>
    <font>
      <sz val="9"/>
      <color rgb="FF464C54"/>
      <name val="Open sans"/>
    </font>
    <font>
      <b/>
      <sz val="10"/>
      <color rgb="FF333333"/>
      <name val="Open Sans"/>
    </font>
    <font>
      <sz val="11"/>
      <name val="Arial"/>
      <family val="2"/>
    </font>
    <font>
      <sz val="11"/>
      <color theme="1"/>
      <name val="Calibri"/>
      <family val="2"/>
    </font>
    <font>
      <i/>
      <sz val="11"/>
      <color rgb="FF333333"/>
      <name val="Open Sans"/>
    </font>
  </fonts>
  <fills count="10">
    <fill>
      <patternFill patternType="none"/>
    </fill>
    <fill>
      <patternFill patternType="gray125"/>
    </fill>
    <fill>
      <patternFill patternType="solid">
        <fgColor rgb="FFDAEEF3"/>
        <bgColor indexed="64"/>
      </patternFill>
    </fill>
    <fill>
      <patternFill patternType="solid">
        <fgColor rgb="FF5B9BD5"/>
        <bgColor indexed="64"/>
      </patternFill>
    </fill>
    <fill>
      <patternFill patternType="solid">
        <fgColor rgb="FFD5A6BD"/>
        <bgColor indexed="64"/>
      </patternFill>
    </fill>
    <fill>
      <patternFill patternType="solid">
        <fgColor rgb="FFC27BA0"/>
        <bgColor indexed="64"/>
      </patternFill>
    </fill>
    <fill>
      <patternFill patternType="solid">
        <fgColor rgb="FF5B9BD5"/>
        <bgColor rgb="FF5B9BD5"/>
      </patternFill>
    </fill>
    <fill>
      <patternFill patternType="solid">
        <fgColor rgb="FF0A71B4"/>
        <bgColor indexed="64"/>
      </patternFill>
    </fill>
    <fill>
      <patternFill patternType="solid">
        <fgColor rgb="FFD5A6BD"/>
        <bgColor rgb="FFD5A6BD"/>
      </patternFill>
    </fill>
    <fill>
      <patternFill patternType="solid">
        <fgColor rgb="FFFFFFFF"/>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4BACC6"/>
      </left>
      <right/>
      <top style="medium">
        <color rgb="FF4BACC6"/>
      </top>
      <bottom style="medium">
        <color rgb="FF4BACC6"/>
      </bottom>
      <diagonal/>
    </border>
    <border>
      <left/>
      <right style="medium">
        <color rgb="FF4BACC6"/>
      </right>
      <top style="medium">
        <color rgb="FF4BACC6"/>
      </top>
      <bottom style="medium">
        <color rgb="FF4BACC6"/>
      </bottom>
      <diagonal/>
    </border>
    <border>
      <left style="medium">
        <color rgb="FF92CDDC"/>
      </left>
      <right style="medium">
        <color rgb="FF92CDDC"/>
      </right>
      <top/>
      <bottom style="medium">
        <color rgb="FF92CDDC"/>
      </bottom>
      <diagonal/>
    </border>
    <border>
      <left/>
      <right style="medium">
        <color rgb="FF92CDDC"/>
      </right>
      <top/>
      <bottom style="medium">
        <color rgb="FF92CDDC"/>
      </bottom>
      <diagonal/>
    </border>
    <border>
      <left style="medium">
        <color rgb="FF92CDDC"/>
      </left>
      <right style="medium">
        <color rgb="FF92CDDC"/>
      </right>
      <top style="medium">
        <color rgb="FF92CDDC"/>
      </top>
      <bottom/>
      <diagonal/>
    </border>
    <border>
      <left style="thin">
        <color indexed="64"/>
      </left>
      <right/>
      <top/>
      <bottom style="thin">
        <color indexed="64"/>
      </bottom>
      <diagonal/>
    </border>
    <border>
      <left/>
      <right/>
      <top/>
      <bottom style="thin">
        <color indexed="64"/>
      </bottom>
      <diagonal/>
    </border>
    <border>
      <left/>
      <right style="medium">
        <color rgb="FFFFFFFF"/>
      </right>
      <top/>
      <bottom style="medium">
        <color rgb="FFFFFFFF"/>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2">
    <xf numFmtId="0" fontId="0" fillId="0" borderId="0"/>
    <xf numFmtId="0" fontId="32" fillId="0" borderId="0" applyNumberFormat="0" applyFill="0" applyBorder="0" applyAlignment="0" applyProtection="0"/>
  </cellStyleXfs>
  <cellXfs count="179">
    <xf numFmtId="0" fontId="0" fillId="0" borderId="0" xfId="0"/>
    <xf numFmtId="0" fontId="2" fillId="3" borderId="1" xfId="0" applyFont="1" applyFill="1" applyBorder="1" applyAlignment="1">
      <alignment horizontal="left" wrapText="1"/>
    </xf>
    <xf numFmtId="0" fontId="5" fillId="3" borderId="1" xfId="0" applyFont="1" applyFill="1" applyBorder="1" applyAlignment="1">
      <alignment horizontal="justify" vertical="center" wrapText="1"/>
    </xf>
    <xf numFmtId="0" fontId="4" fillId="0" borderId="1" xfId="0" applyFont="1" applyBorder="1" applyAlignment="1">
      <alignment horizontal="left" vertical="center" wrapText="1"/>
    </xf>
    <xf numFmtId="0" fontId="1" fillId="0" borderId="0" xfId="0" applyFont="1" applyAlignment="1">
      <alignment horizontal="justify" vertical="center"/>
    </xf>
    <xf numFmtId="0" fontId="1" fillId="3" borderId="1" xfId="0" applyFont="1" applyFill="1" applyBorder="1" applyAlignment="1">
      <alignment horizontal="center" wrapText="1"/>
    </xf>
    <xf numFmtId="0" fontId="6" fillId="0" borderId="0" xfId="0" applyFont="1"/>
    <xf numFmtId="0" fontId="4" fillId="0" borderId="0" xfId="0" applyFont="1" applyAlignment="1">
      <alignment vertical="center"/>
    </xf>
    <xf numFmtId="0" fontId="1" fillId="0" borderId="0" xfId="0" applyFont="1"/>
    <xf numFmtId="0" fontId="1" fillId="0" borderId="1" xfId="0" applyFont="1" applyFill="1" applyBorder="1" applyAlignment="1">
      <alignment horizontal="center" wrapText="1"/>
    </xf>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 fillId="4"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 fillId="0" borderId="1" xfId="0" applyFont="1" applyFill="1" applyBorder="1" applyAlignment="1">
      <alignment horizontal="left" wrapText="1"/>
    </xf>
    <xf numFmtId="0" fontId="6" fillId="0" borderId="0" xfId="0" applyFont="1" applyAlignment="1">
      <alignment vertical="center"/>
    </xf>
    <xf numFmtId="0" fontId="7" fillId="0" borderId="0" xfId="0" applyFont="1" applyAlignment="1">
      <alignment vertical="center"/>
    </xf>
    <xf numFmtId="0" fontId="1" fillId="0" borderId="0" xfId="0" applyFont="1" applyAlignment="1">
      <alignment vertical="center"/>
    </xf>
    <xf numFmtId="0" fontId="5" fillId="3" borderId="1" xfId="0" applyFont="1" applyFill="1" applyBorder="1" applyAlignment="1">
      <alignment horizontal="justify" vertical="center"/>
    </xf>
    <xf numFmtId="0" fontId="8" fillId="0" borderId="1" xfId="0" applyFont="1" applyBorder="1" applyAlignment="1">
      <alignment wrapText="1"/>
    </xf>
    <xf numFmtId="0" fontId="9" fillId="0" borderId="0" xfId="0" applyFont="1"/>
    <xf numFmtId="0" fontId="1" fillId="0" borderId="1" xfId="0" applyFont="1" applyFill="1" applyBorder="1" applyAlignment="1">
      <alignment horizontal="center"/>
    </xf>
    <xf numFmtId="0" fontId="1" fillId="3" borderId="1" xfId="0" applyFont="1" applyFill="1" applyBorder="1" applyAlignment="1">
      <alignment horizontal="right" wrapText="1"/>
    </xf>
    <xf numFmtId="0" fontId="4" fillId="0" borderId="1" xfId="0" applyFont="1" applyBorder="1" applyAlignment="1">
      <alignment horizontal="justify" vertical="center" wrapText="1"/>
    </xf>
    <xf numFmtId="0" fontId="4" fillId="0" borderId="0" xfId="0" applyFont="1" applyFill="1"/>
    <xf numFmtId="0" fontId="2" fillId="3" borderId="2" xfId="0" applyFont="1" applyFill="1" applyBorder="1" applyAlignment="1">
      <alignment horizontal="left" wrapText="1"/>
    </xf>
    <xf numFmtId="0" fontId="10" fillId="0" borderId="0" xfId="0" applyFont="1"/>
    <xf numFmtId="0" fontId="4" fillId="0" borderId="1" xfId="0" applyFont="1" applyBorder="1" applyAlignment="1">
      <alignment horizontal="justify" vertical="center" wrapText="1"/>
    </xf>
    <xf numFmtId="0" fontId="1" fillId="0" borderId="1" xfId="0" applyFont="1" applyFill="1" applyBorder="1" applyAlignment="1">
      <alignment horizontal="left" vertical="center" wrapText="1"/>
    </xf>
    <xf numFmtId="0" fontId="1" fillId="0" borderId="1" xfId="0" applyFont="1" applyBorder="1" applyAlignment="1">
      <alignment horizontal="left" vertical="center" wrapText="1"/>
    </xf>
    <xf numFmtId="0" fontId="3" fillId="0" borderId="0" xfId="0" applyFont="1" applyBorder="1" applyAlignment="1">
      <alignment horizontal="center" vertical="center" wrapText="1"/>
    </xf>
    <xf numFmtId="0" fontId="11" fillId="5" borderId="2" xfId="0" applyFont="1" applyFill="1" applyBorder="1" applyAlignment="1">
      <alignment horizontal="center" wrapText="1"/>
    </xf>
    <xf numFmtId="0" fontId="1" fillId="0" borderId="1" xfId="0" applyFont="1" applyBorder="1" applyAlignment="1">
      <alignment horizontal="center" vertical="center" wrapText="1"/>
    </xf>
    <xf numFmtId="0" fontId="5" fillId="0" borderId="0" xfId="0" applyFont="1" applyAlignment="1">
      <alignment vertical="center"/>
    </xf>
    <xf numFmtId="0" fontId="1" fillId="0" borderId="0" xfId="0" applyFont="1" applyAlignment="1">
      <alignment wrapText="1"/>
    </xf>
    <xf numFmtId="0" fontId="4" fillId="0" borderId="0" xfId="0" applyFont="1" applyBorder="1" applyAlignment="1">
      <alignment vertical="center"/>
    </xf>
    <xf numFmtId="0" fontId="1" fillId="0" borderId="0" xfId="0" applyFont="1" applyBorder="1"/>
    <xf numFmtId="0" fontId="13" fillId="0" borderId="1" xfId="0" applyFont="1" applyBorder="1" applyAlignment="1">
      <alignment horizontal="center" vertical="center" wrapText="1"/>
    </xf>
    <xf numFmtId="0" fontId="4" fillId="0" borderId="0" xfId="0" applyFont="1"/>
    <xf numFmtId="0" fontId="4" fillId="0" borderId="0" xfId="0" applyFont="1" applyAlignment="1"/>
    <xf numFmtId="0" fontId="5" fillId="0" borderId="0" xfId="0" applyFont="1" applyAlignment="1"/>
    <xf numFmtId="0" fontId="5" fillId="0" borderId="1" xfId="0" applyFont="1" applyBorder="1" applyAlignment="1">
      <alignment horizontal="justify" vertical="center"/>
    </xf>
    <xf numFmtId="0" fontId="15" fillId="0" borderId="0" xfId="0" applyFont="1"/>
    <xf numFmtId="0" fontId="6" fillId="0" borderId="0" xfId="0" applyFont="1" applyAlignment="1">
      <alignment vertical="top"/>
    </xf>
    <xf numFmtId="0" fontId="7" fillId="0" borderId="0" xfId="0" applyFont="1" applyAlignment="1">
      <alignment vertical="top"/>
    </xf>
    <xf numFmtId="0" fontId="3" fillId="0" borderId="0" xfId="0" applyFont="1" applyBorder="1" applyAlignment="1">
      <alignment horizontal="center" vertical="top" wrapText="1"/>
    </xf>
    <xf numFmtId="0" fontId="3" fillId="0" borderId="1" xfId="0" applyFont="1" applyBorder="1" applyAlignment="1">
      <alignment horizontal="center" vertical="top" wrapText="1"/>
    </xf>
    <xf numFmtId="0" fontId="1" fillId="0" borderId="1" xfId="0" applyFont="1" applyFill="1" applyBorder="1" applyAlignment="1">
      <alignment horizontal="left" vertical="top" wrapText="1"/>
    </xf>
    <xf numFmtId="0" fontId="1" fillId="0" borderId="1" xfId="0" applyFont="1" applyBorder="1" applyAlignment="1">
      <alignment horizontal="center" vertical="top" wrapText="1"/>
    </xf>
    <xf numFmtId="0" fontId="1" fillId="4" borderId="1" xfId="0" applyFont="1" applyFill="1" applyBorder="1" applyAlignment="1">
      <alignment horizontal="center" vertical="top" wrapText="1"/>
    </xf>
    <xf numFmtId="0" fontId="1" fillId="0" borderId="0" xfId="0" applyFont="1" applyAlignment="1">
      <alignment vertical="top"/>
    </xf>
    <xf numFmtId="0" fontId="14" fillId="0" borderId="0" xfId="0" applyFont="1" applyAlignment="1">
      <alignment vertical="top"/>
    </xf>
    <xf numFmtId="0" fontId="10" fillId="0" borderId="0" xfId="0" applyFont="1" applyAlignment="1">
      <alignment vertical="top"/>
    </xf>
    <xf numFmtId="0" fontId="1" fillId="0" borderId="1" xfId="0" applyFont="1" applyFill="1" applyBorder="1" applyAlignment="1">
      <alignment horizontal="center" vertical="top" wrapText="1"/>
    </xf>
    <xf numFmtId="0" fontId="4" fillId="0" borderId="0" xfId="0" applyFont="1" applyAlignment="1">
      <alignment vertical="top"/>
    </xf>
    <xf numFmtId="0" fontId="2" fillId="2" borderId="0" xfId="0" applyFont="1" applyFill="1" applyBorder="1" applyAlignment="1">
      <alignment vertical="top"/>
    </xf>
    <xf numFmtId="0" fontId="2" fillId="0" borderId="0" xfId="0" applyFont="1" applyAlignment="1">
      <alignment vertical="top"/>
    </xf>
    <xf numFmtId="0" fontId="2" fillId="0" borderId="0" xfId="0" applyFont="1" applyAlignment="1">
      <alignment vertical="center"/>
    </xf>
    <xf numFmtId="0" fontId="11" fillId="5" borderId="1" xfId="0" applyFont="1" applyFill="1" applyBorder="1" applyAlignment="1">
      <alignment horizontal="center" wrapText="1"/>
    </xf>
    <xf numFmtId="0" fontId="16" fillId="2" borderId="0" xfId="0" applyFont="1" applyFill="1" applyBorder="1" applyAlignment="1">
      <alignment vertical="top"/>
    </xf>
    <xf numFmtId="0" fontId="2" fillId="0" borderId="0" xfId="0" applyFont="1" applyFill="1" applyBorder="1" applyAlignment="1">
      <alignment vertical="center"/>
    </xf>
    <xf numFmtId="0" fontId="3" fillId="3" borderId="3" xfId="0" applyFont="1" applyFill="1" applyBorder="1" applyAlignment="1">
      <alignment horizontal="center" wrapText="1"/>
    </xf>
    <xf numFmtId="0" fontId="11" fillId="3" borderId="1" xfId="0" applyFont="1" applyFill="1" applyBorder="1" applyAlignment="1">
      <alignment horizontal="center" wrapText="1"/>
    </xf>
    <xf numFmtId="0" fontId="3" fillId="0" borderId="0" xfId="0" applyFont="1" applyFill="1" applyBorder="1" applyAlignment="1">
      <alignment horizontal="center" vertical="center" wrapText="1"/>
    </xf>
    <xf numFmtId="0" fontId="2" fillId="3" borderId="1" xfId="0" applyFont="1" applyFill="1" applyBorder="1" applyAlignment="1">
      <alignment horizontal="center" wrapText="1"/>
    </xf>
    <xf numFmtId="0" fontId="3" fillId="6" borderId="7" xfId="0" applyFont="1" applyFill="1" applyBorder="1" applyAlignment="1">
      <alignment horizontal="center" vertical="center" wrapText="1"/>
    </xf>
    <xf numFmtId="14" fontId="3" fillId="0" borderId="7" xfId="0" applyNumberFormat="1" applyFont="1" applyBorder="1" applyAlignment="1">
      <alignment horizontal="center" vertical="center" wrapText="1"/>
    </xf>
    <xf numFmtId="0" fontId="3" fillId="0" borderId="7" xfId="0" applyFont="1" applyBorder="1" applyAlignment="1">
      <alignment horizontal="center" vertical="center" wrapText="1"/>
    </xf>
    <xf numFmtId="0" fontId="18" fillId="7" borderId="10" xfId="0" applyFont="1" applyFill="1" applyBorder="1" applyAlignment="1">
      <alignment vertical="center" wrapText="1"/>
    </xf>
    <xf numFmtId="0" fontId="18" fillId="7" borderId="11" xfId="0" applyFont="1" applyFill="1" applyBorder="1" applyAlignment="1">
      <alignment vertical="center" wrapText="1"/>
    </xf>
    <xf numFmtId="0" fontId="4" fillId="0" borderId="11" xfId="0" applyFont="1" applyBorder="1" applyAlignment="1">
      <alignment horizontal="justify" vertical="center" wrapText="1"/>
    </xf>
    <xf numFmtId="0" fontId="4" fillId="2" borderId="11" xfId="0" applyFont="1" applyFill="1" applyBorder="1" applyAlignment="1">
      <alignment horizontal="justify" vertical="center" wrapText="1"/>
    </xf>
    <xf numFmtId="0" fontId="19" fillId="0" borderId="0" xfId="0" applyFont="1" applyAlignment="1">
      <alignment horizontal="justify" vertical="center"/>
    </xf>
    <xf numFmtId="0" fontId="2" fillId="3" borderId="2" xfId="0" applyFont="1" applyFill="1" applyBorder="1" applyAlignment="1">
      <alignment horizontal="center" wrapText="1"/>
    </xf>
    <xf numFmtId="0" fontId="20" fillId="0" borderId="0" xfId="0" applyFont="1"/>
    <xf numFmtId="0" fontId="4" fillId="2" borderId="10" xfId="0" applyFont="1" applyFill="1" applyBorder="1" applyAlignment="1">
      <alignment horizontal="justify" vertical="center" wrapText="1"/>
    </xf>
    <xf numFmtId="0" fontId="3" fillId="0" borderId="1" xfId="0" applyFont="1" applyBorder="1" applyAlignment="1">
      <alignment horizontal="center" vertical="center" wrapText="1"/>
    </xf>
    <xf numFmtId="0" fontId="3" fillId="3" borderId="4" xfId="0" applyFont="1" applyFill="1" applyBorder="1" applyAlignment="1">
      <alignment horizontal="center" vertical="center" wrapText="1"/>
    </xf>
    <xf numFmtId="0" fontId="3" fillId="3" borderId="1" xfId="0" applyFont="1" applyFill="1" applyBorder="1" applyAlignment="1">
      <alignment horizontal="center" wrapText="1"/>
    </xf>
    <xf numFmtId="0" fontId="3" fillId="5" borderId="2" xfId="0" applyFont="1" applyFill="1" applyBorder="1" applyAlignment="1">
      <alignment horizontal="center" wrapText="1"/>
    </xf>
    <xf numFmtId="0" fontId="21" fillId="0" borderId="0" xfId="0" applyFont="1"/>
    <xf numFmtId="0" fontId="1" fillId="0" borderId="0" xfId="0" applyFont="1" applyBorder="1" applyAlignment="1">
      <alignment horizontal="center" vertical="center" wrapText="1"/>
    </xf>
    <xf numFmtId="0" fontId="13" fillId="0" borderId="0" xfId="0" applyFont="1" applyBorder="1" applyAlignment="1">
      <alignment horizontal="center" vertical="center" wrapText="1"/>
    </xf>
    <xf numFmtId="0" fontId="22" fillId="0" borderId="0" xfId="0" applyFont="1"/>
    <xf numFmtId="0" fontId="7" fillId="0" borderId="0" xfId="0" applyFont="1"/>
    <xf numFmtId="0" fontId="23" fillId="0" borderId="0" xfId="0" applyFont="1" applyAlignment="1"/>
    <xf numFmtId="0" fontId="1" fillId="0" borderId="0" xfId="0" applyFont="1" applyAlignment="1"/>
    <xf numFmtId="0" fontId="7" fillId="0" borderId="0" xfId="0" applyFont="1" applyAlignment="1">
      <alignment wrapText="1"/>
    </xf>
    <xf numFmtId="0" fontId="22" fillId="0" borderId="0" xfId="0" applyFont="1" applyFill="1"/>
    <xf numFmtId="0" fontId="24" fillId="0" borderId="0" xfId="0" applyFont="1"/>
    <xf numFmtId="0" fontId="4" fillId="0" borderId="12" xfId="0" applyFont="1" applyBorder="1" applyAlignment="1">
      <alignment vertical="center" wrapText="1"/>
    </xf>
    <xf numFmtId="0" fontId="4" fillId="0" borderId="10" xfId="0" applyFont="1" applyBorder="1" applyAlignment="1">
      <alignment vertical="center" wrapText="1"/>
    </xf>
    <xf numFmtId="0" fontId="16" fillId="2" borderId="0" xfId="0" applyFont="1" applyFill="1" applyAlignment="1">
      <alignment vertical="top"/>
    </xf>
    <xf numFmtId="0" fontId="1" fillId="2" borderId="0" xfId="0" applyFont="1" applyFill="1" applyAlignment="1">
      <alignment vertical="top"/>
    </xf>
    <xf numFmtId="0" fontId="7" fillId="2" borderId="0" xfId="0" applyFont="1" applyFill="1" applyAlignment="1">
      <alignment vertical="top"/>
    </xf>
    <xf numFmtId="0" fontId="15" fillId="2" borderId="0" xfId="0" applyFont="1" applyFill="1"/>
    <xf numFmtId="0" fontId="1" fillId="0" borderId="0" xfId="0" applyFont="1" applyAlignment="1">
      <alignment vertical="top" wrapText="1"/>
    </xf>
    <xf numFmtId="0" fontId="22" fillId="0" borderId="0" xfId="0" applyFont="1" applyAlignment="1">
      <alignment vertical="top"/>
    </xf>
    <xf numFmtId="0" fontId="4" fillId="0" borderId="12" xfId="0" applyFont="1" applyBorder="1" applyAlignment="1">
      <alignment horizontal="justify" vertical="center" wrapText="1"/>
    </xf>
    <xf numFmtId="0" fontId="4" fillId="2" borderId="12" xfId="0" applyFont="1" applyFill="1" applyBorder="1" applyAlignment="1">
      <alignment horizontal="left" vertical="center" wrapText="1"/>
    </xf>
    <xf numFmtId="0" fontId="7" fillId="0" borderId="0" xfId="0" applyFont="1" applyFill="1"/>
    <xf numFmtId="0" fontId="2" fillId="0" borderId="1" xfId="0" applyFont="1" applyFill="1" applyBorder="1" applyAlignment="1">
      <alignment horizontal="right" vertical="center" wrapText="1"/>
    </xf>
    <xf numFmtId="0" fontId="3" fillId="3" borderId="1" xfId="0" applyFont="1" applyFill="1" applyBorder="1" applyAlignment="1">
      <alignment horizontal="center" wrapText="1"/>
    </xf>
    <xf numFmtId="0" fontId="26" fillId="0" borderId="0" xfId="0" applyFont="1" applyAlignment="1">
      <alignment vertical="top"/>
    </xf>
    <xf numFmtId="0" fontId="27" fillId="0" borderId="0" xfId="0" applyFont="1"/>
    <xf numFmtId="0" fontId="7" fillId="0" borderId="0" xfId="0" applyFont="1" applyAlignment="1">
      <alignment horizontal="left" vertical="top" wrapText="1"/>
    </xf>
    <xf numFmtId="0" fontId="4" fillId="0" borderId="0" xfId="0" applyFont="1" applyFill="1" applyAlignment="1">
      <alignment vertical="top"/>
    </xf>
    <xf numFmtId="0" fontId="1" fillId="0" borderId="0" xfId="0" applyFont="1" applyFill="1" applyBorder="1" applyAlignment="1">
      <alignment horizontal="center" vertical="top" wrapText="1"/>
    </xf>
    <xf numFmtId="0" fontId="1" fillId="0" borderId="0" xfId="0" applyFont="1" applyBorder="1" applyAlignment="1">
      <alignment horizontal="center" vertical="top" wrapText="1"/>
    </xf>
    <xf numFmtId="0" fontId="3" fillId="3" borderId="1" xfId="0" applyFont="1" applyFill="1" applyBorder="1" applyAlignment="1">
      <alignment horizontal="center" wrapText="1"/>
    </xf>
    <xf numFmtId="0" fontId="1" fillId="0" borderId="0" xfId="0" applyFont="1" applyFill="1" applyBorder="1" applyAlignment="1">
      <alignment horizontal="center" vertical="center" wrapText="1"/>
    </xf>
    <xf numFmtId="15" fontId="3" fillId="0" borderId="1" xfId="0" applyNumberFormat="1" applyFont="1" applyBorder="1" applyAlignment="1">
      <alignment horizontal="center" vertical="top" wrapText="1"/>
    </xf>
    <xf numFmtId="0" fontId="1" fillId="0" borderId="1" xfId="0" applyFont="1" applyBorder="1" applyAlignment="1">
      <alignment horizontal="left" vertical="top" wrapText="1"/>
    </xf>
    <xf numFmtId="0" fontId="29" fillId="8" borderId="7" xfId="0" applyFont="1" applyFill="1" applyBorder="1" applyAlignment="1">
      <alignment horizontal="center" vertical="center" wrapText="1"/>
    </xf>
    <xf numFmtId="0" fontId="29" fillId="0" borderId="7" xfId="0" applyFont="1" applyBorder="1" applyAlignment="1">
      <alignment horizontal="center" vertical="center" wrapText="1"/>
    </xf>
    <xf numFmtId="0" fontId="3" fillId="0" borderId="1" xfId="0" applyFont="1" applyBorder="1" applyAlignment="1">
      <alignment horizontal="center" wrapText="1"/>
    </xf>
    <xf numFmtId="0" fontId="30" fillId="0" borderId="1" xfId="0" applyFont="1" applyBorder="1" applyAlignment="1">
      <alignment horizontal="center" wrapText="1"/>
    </xf>
    <xf numFmtId="15" fontId="3" fillId="0" borderId="1" xfId="0" applyNumberFormat="1" applyFont="1" applyBorder="1" applyAlignment="1">
      <alignment horizontal="center" wrapText="1"/>
    </xf>
    <xf numFmtId="0" fontId="1" fillId="0" borderId="7" xfId="0" applyFont="1" applyBorder="1" applyAlignment="1">
      <alignment horizontal="left" vertical="center" wrapText="1"/>
    </xf>
    <xf numFmtId="0" fontId="1" fillId="8" borderId="7" xfId="0" applyFont="1" applyFill="1" applyBorder="1" applyAlignment="1">
      <alignment horizontal="center" vertical="center" wrapText="1"/>
    </xf>
    <xf numFmtId="14" fontId="1" fillId="0" borderId="7" xfId="0" applyNumberFormat="1" applyFont="1" applyBorder="1" applyAlignment="1">
      <alignment horizontal="left" vertical="center" wrapText="1"/>
    </xf>
    <xf numFmtId="0" fontId="1" fillId="0" borderId="7" xfId="0" applyFont="1" applyBorder="1" applyAlignment="1">
      <alignment horizontal="center" vertical="center" wrapText="1"/>
    </xf>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7" fillId="7" borderId="8" xfId="0" applyFont="1" applyFill="1" applyBorder="1" applyAlignment="1">
      <alignment horizontal="center" vertical="center" wrapText="1"/>
    </xf>
    <xf numFmtId="0" fontId="17" fillId="7" borderId="9" xfId="0" applyFont="1" applyFill="1" applyBorder="1" applyAlignment="1">
      <alignment horizontal="center" vertical="center" wrapText="1"/>
    </xf>
    <xf numFmtId="0" fontId="6" fillId="3" borderId="13" xfId="0" applyFont="1" applyFill="1" applyBorder="1" applyAlignment="1">
      <alignment horizontal="center" wrapText="1"/>
    </xf>
    <xf numFmtId="0" fontId="6" fillId="3" borderId="14" xfId="0" applyFont="1" applyFill="1" applyBorder="1" applyAlignment="1">
      <alignment horizontal="center" wrapText="1"/>
    </xf>
    <xf numFmtId="0" fontId="2" fillId="3" borderId="3" xfId="0" applyFont="1" applyFill="1" applyBorder="1" applyAlignment="1">
      <alignment horizontal="center" wrapText="1"/>
    </xf>
    <xf numFmtId="0" fontId="2" fillId="3" borderId="6" xfId="0" applyFont="1" applyFill="1" applyBorder="1" applyAlignment="1">
      <alignment horizontal="center" wrapText="1"/>
    </xf>
    <xf numFmtId="0" fontId="2" fillId="3" borderId="5" xfId="0" applyFont="1" applyFill="1" applyBorder="1" applyAlignment="1">
      <alignment horizontal="center" wrapText="1"/>
    </xf>
    <xf numFmtId="0" fontId="4" fillId="0" borderId="0" xfId="0" applyFont="1" applyAlignment="1">
      <alignment horizontal="left" vertical="center" wrapText="1"/>
    </xf>
    <xf numFmtId="0" fontId="3" fillId="3" borderId="4"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31" fillId="0" borderId="0" xfId="0" applyFont="1" applyAlignment="1">
      <alignment wrapText="1"/>
    </xf>
    <xf numFmtId="0" fontId="29" fillId="0" borderId="0" xfId="0" applyFont="1" applyAlignment="1">
      <alignment wrapText="1"/>
    </xf>
    <xf numFmtId="0" fontId="31" fillId="0" borderId="0" xfId="0" applyFont="1"/>
    <xf numFmtId="0" fontId="1" fillId="0" borderId="1" xfId="0" applyFont="1" applyBorder="1" applyAlignment="1">
      <alignment horizontal="center" wrapText="1"/>
    </xf>
    <xf numFmtId="0" fontId="29" fillId="0" borderId="7" xfId="0" applyFont="1" applyBorder="1" applyAlignment="1">
      <alignment horizontal="center" wrapText="1"/>
    </xf>
    <xf numFmtId="0" fontId="31" fillId="0" borderId="1" xfId="0" applyFont="1" applyBorder="1" applyAlignment="1">
      <alignment horizontal="center" wrapText="1"/>
    </xf>
    <xf numFmtId="0" fontId="2" fillId="0" borderId="2" xfId="0" applyFont="1" applyBorder="1" applyAlignment="1">
      <alignment horizontal="left" wrapText="1"/>
    </xf>
    <xf numFmtId="0" fontId="29" fillId="0" borderId="7" xfId="0" applyFont="1" applyBorder="1" applyAlignment="1">
      <alignment vertical="center" wrapText="1"/>
    </xf>
    <xf numFmtId="0" fontId="32" fillId="0" borderId="7" xfId="1" applyBorder="1" applyAlignment="1">
      <alignment horizontal="left" vertical="center" wrapText="1"/>
    </xf>
    <xf numFmtId="0" fontId="29" fillId="0" borderId="7" xfId="0" applyFont="1" applyBorder="1" applyAlignment="1">
      <alignment horizontal="left" vertical="center" wrapText="1"/>
    </xf>
    <xf numFmtId="0" fontId="29" fillId="0" borderId="7" xfId="0" applyFont="1" applyBorder="1" applyAlignment="1">
      <alignment horizontal="left"/>
    </xf>
    <xf numFmtId="0" fontId="1" fillId="0" borderId="0" xfId="0" applyFont="1" applyAlignment="1">
      <alignment horizontal="center"/>
    </xf>
    <xf numFmtId="0" fontId="33" fillId="0" borderId="7" xfId="0" applyFont="1" applyBorder="1" applyAlignment="1">
      <alignment horizontal="center" wrapText="1"/>
    </xf>
    <xf numFmtId="0" fontId="34" fillId="0" borderId="7" xfId="0" applyFont="1" applyBorder="1" applyAlignment="1">
      <alignment horizontal="center" wrapText="1"/>
    </xf>
    <xf numFmtId="0" fontId="35" fillId="0" borderId="7" xfId="0" applyFont="1" applyBorder="1" applyAlignment="1">
      <alignment horizontal="left" vertical="center" wrapText="1"/>
    </xf>
    <xf numFmtId="14" fontId="35" fillId="0" borderId="7" xfId="0" applyNumberFormat="1" applyFont="1" applyBorder="1" applyAlignment="1">
      <alignment horizontal="center" vertical="center"/>
    </xf>
    <xf numFmtId="0" fontId="29" fillId="0" borderId="7" xfId="0" applyFont="1" applyBorder="1" applyAlignment="1">
      <alignment horizontal="center" vertical="center"/>
    </xf>
    <xf numFmtId="0" fontId="36" fillId="9" borderId="15" xfId="0" applyFont="1" applyFill="1" applyBorder="1" applyAlignment="1">
      <alignment horizontal="left" vertical="center" wrapText="1"/>
    </xf>
    <xf numFmtId="14" fontId="4" fillId="0" borderId="0" xfId="0" applyNumberFormat="1" applyFont="1" applyAlignment="1">
      <alignment horizontal="center" vertical="center"/>
    </xf>
    <xf numFmtId="0" fontId="4" fillId="0" borderId="0" xfId="0" applyFont="1" applyAlignment="1">
      <alignment horizontal="center" vertical="center"/>
    </xf>
    <xf numFmtId="0" fontId="35" fillId="0" borderId="7" xfId="0" applyFont="1" applyFill="1" applyBorder="1" applyAlignment="1">
      <alignment horizontal="center" vertical="center"/>
    </xf>
    <xf numFmtId="0" fontId="4" fillId="0" borderId="0" xfId="0" applyFont="1" applyFill="1" applyAlignment="1">
      <alignment horizontal="center" vertical="center"/>
    </xf>
    <xf numFmtId="14" fontId="3" fillId="0" borderId="1" xfId="0" applyNumberFormat="1" applyFont="1" applyBorder="1" applyAlignment="1">
      <alignment horizontal="center" vertical="center" wrapText="1"/>
    </xf>
    <xf numFmtId="0" fontId="37" fillId="0" borderId="16" xfId="0" applyFont="1" applyBorder="1" applyAlignment="1">
      <alignment horizontal="left" vertical="center" wrapText="1"/>
    </xf>
    <xf numFmtId="0" fontId="30" fillId="6" borderId="17" xfId="0" applyFont="1" applyFill="1" applyBorder="1" applyAlignment="1">
      <alignment horizontal="center" vertical="center" wrapText="1"/>
    </xf>
    <xf numFmtId="0" fontId="38" fillId="0" borderId="18" xfId="0" applyFont="1" applyBorder="1"/>
    <xf numFmtId="0" fontId="30" fillId="6" borderId="16" xfId="0" applyFont="1" applyFill="1" applyBorder="1" applyAlignment="1">
      <alignment horizontal="center" vertical="center" wrapText="1"/>
    </xf>
    <xf numFmtId="0" fontId="38" fillId="0" borderId="19" xfId="0" applyFont="1" applyBorder="1"/>
    <xf numFmtId="0" fontId="38" fillId="0" borderId="20" xfId="0" applyFont="1" applyBorder="1"/>
    <xf numFmtId="0" fontId="38" fillId="0" borderId="21" xfId="0" applyFont="1" applyBorder="1"/>
    <xf numFmtId="0" fontId="29" fillId="6" borderId="7" xfId="0" applyFont="1" applyFill="1" applyBorder="1" applyAlignment="1">
      <alignment vertical="center" wrapText="1"/>
    </xf>
    <xf numFmtId="0" fontId="30" fillId="0" borderId="7" xfId="0" applyFont="1" applyBorder="1" applyAlignment="1">
      <alignment horizontal="center" vertical="center" wrapText="1"/>
    </xf>
    <xf numFmtId="0" fontId="39" fillId="0" borderId="0" xfId="0" applyFont="1" applyAlignment="1">
      <alignment wrapText="1"/>
    </xf>
    <xf numFmtId="0" fontId="40" fillId="0" borderId="7" xfId="0" applyFont="1" applyBorder="1" applyAlignment="1">
      <alignment horizontal="center" wrapText="1"/>
    </xf>
    <xf numFmtId="0" fontId="30" fillId="0" borderId="7" xfId="0" applyFont="1" applyBorder="1" applyAlignment="1">
      <alignment horizontal="left" vertical="center" wrapText="1"/>
    </xf>
    <xf numFmtId="0" fontId="39" fillId="0" borderId="7" xfId="0" applyFont="1" applyBorder="1" applyAlignment="1">
      <alignment wrapText="1"/>
    </xf>
    <xf numFmtId="0" fontId="39" fillId="0" borderId="7" xfId="0" quotePrefix="1" applyFont="1" applyBorder="1" applyAlignment="1">
      <alignment horizontal="center"/>
    </xf>
    <xf numFmtId="0" fontId="29" fillId="6" borderId="22" xfId="0" applyFont="1" applyFill="1" applyBorder="1" applyAlignment="1">
      <alignment vertical="center" wrapText="1"/>
    </xf>
    <xf numFmtId="0" fontId="29" fillId="0" borderId="7" xfId="0" quotePrefix="1" applyFont="1" applyBorder="1" applyAlignment="1">
      <alignment horizontal="center" vertical="center" wrapText="1"/>
    </xf>
    <xf numFmtId="164" fontId="40" fillId="0" borderId="7" xfId="0" applyNumberFormat="1" applyFont="1" applyBorder="1" applyAlignment="1">
      <alignment horizontal="center" wrapText="1"/>
    </xf>
    <xf numFmtId="0" fontId="39" fillId="0" borderId="7" xfId="0" applyFont="1" applyBorder="1" applyAlignment="1">
      <alignment horizontal="center"/>
    </xf>
    <xf numFmtId="0" fontId="30" fillId="0" borderId="22" xfId="0" applyFont="1" applyBorder="1" applyAlignment="1">
      <alignment horizontal="center" vertical="center" wrapText="1"/>
    </xf>
    <xf numFmtId="0" fontId="38" fillId="0" borderId="23" xfId="0" applyFont="1" applyBorder="1"/>
  </cellXfs>
  <cellStyles count="2">
    <cellStyle name="Hyperlink" xfId="1" builtinId="8"/>
    <cellStyle name="Normal" xfId="0" builtinId="0"/>
  </cellStyles>
  <dxfs count="0"/>
  <tableStyles count="0" defaultTableStyle="TableStyleMedium2" defaultPivotStyle="PivotStyleLight16"/>
  <colors>
    <mruColors>
      <color rgb="FF333333"/>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1149350</xdr:colOff>
      <xdr:row>96</xdr:row>
      <xdr:rowOff>0</xdr:rowOff>
    </xdr:from>
    <xdr:ext cx="2133600" cy="264560"/>
    <xdr:sp macro="" textlink="">
      <xdr:nvSpPr>
        <xdr:cNvPr id="4" name="TextBox 3">
          <a:extLst>
            <a:ext uri="{FF2B5EF4-FFF2-40B4-BE49-F238E27FC236}">
              <a16:creationId xmlns:a16="http://schemas.microsoft.com/office/drawing/2014/main" id="{37695434-5533-4133-B7D3-238A8D41FF08}"/>
            </a:ext>
          </a:extLst>
        </xdr:cNvPr>
        <xdr:cNvSpPr txBox="1"/>
      </xdr:nvSpPr>
      <xdr:spPr>
        <a:xfrm>
          <a:off x="3098800" y="2254250"/>
          <a:ext cx="21336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 </a:t>
          </a:r>
          <a:endParaRPr lang="en-US" sz="1100"/>
        </a:p>
      </xdr:txBody>
    </xdr:sp>
    <xdr:clientData/>
  </xdr:oneCellAnchor>
  <xdr:oneCellAnchor>
    <xdr:from>
      <xdr:col>1</xdr:col>
      <xdr:colOff>1149350</xdr:colOff>
      <xdr:row>89</xdr:row>
      <xdr:rowOff>0</xdr:rowOff>
    </xdr:from>
    <xdr:ext cx="2133600" cy="264560"/>
    <xdr:sp macro="" textlink="">
      <xdr:nvSpPr>
        <xdr:cNvPr id="3" name="TextBox 2">
          <a:extLst>
            <a:ext uri="{FF2B5EF4-FFF2-40B4-BE49-F238E27FC236}">
              <a16:creationId xmlns:a16="http://schemas.microsoft.com/office/drawing/2014/main" id="{5327E6F1-05AD-45DD-A6B2-51AE0F127129}"/>
            </a:ext>
          </a:extLst>
        </xdr:cNvPr>
        <xdr:cNvSpPr txBox="1"/>
      </xdr:nvSpPr>
      <xdr:spPr>
        <a:xfrm>
          <a:off x="3125788" y="25184100"/>
          <a:ext cx="21336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 </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17</xdr:col>
      <xdr:colOff>80647</xdr:colOff>
      <xdr:row>53</xdr:row>
      <xdr:rowOff>32404</xdr:rowOff>
    </xdr:to>
    <xdr:pic>
      <xdr:nvPicPr>
        <xdr:cNvPr id="2" name="Picture 1">
          <a:extLst>
            <a:ext uri="{FF2B5EF4-FFF2-40B4-BE49-F238E27FC236}">
              <a16:creationId xmlns:a16="http://schemas.microsoft.com/office/drawing/2014/main" id="{47618308-1B51-496F-B4CA-4A87457EA58D}"/>
            </a:ext>
          </a:extLst>
        </xdr:cNvPr>
        <xdr:cNvPicPr>
          <a:picLocks noChangeAspect="1"/>
        </xdr:cNvPicPr>
      </xdr:nvPicPr>
      <xdr:blipFill>
        <a:blip xmlns:r="http://schemas.openxmlformats.org/officeDocument/2006/relationships" r:embed="rId1"/>
        <a:stretch>
          <a:fillRect/>
        </a:stretch>
      </xdr:blipFill>
      <xdr:spPr>
        <a:xfrm>
          <a:off x="0" y="1204633"/>
          <a:ext cx="13723809" cy="9714286"/>
        </a:xfrm>
        <a:prstGeom prst="rect">
          <a:avLst/>
        </a:prstGeom>
      </xdr:spPr>
    </xdr:pic>
    <xdr:clientData/>
  </xdr:twoCellAnchor>
  <xdr:twoCellAnchor editAs="oneCell">
    <xdr:from>
      <xdr:col>0</xdr:col>
      <xdr:colOff>0</xdr:colOff>
      <xdr:row>58</xdr:row>
      <xdr:rowOff>0</xdr:rowOff>
    </xdr:from>
    <xdr:to>
      <xdr:col>17</xdr:col>
      <xdr:colOff>128266</xdr:colOff>
      <xdr:row>116</xdr:row>
      <xdr:rowOff>8617</xdr:rowOff>
    </xdr:to>
    <xdr:pic>
      <xdr:nvPicPr>
        <xdr:cNvPr id="3" name="Picture 2">
          <a:extLst>
            <a:ext uri="{FF2B5EF4-FFF2-40B4-BE49-F238E27FC236}">
              <a16:creationId xmlns:a16="http://schemas.microsoft.com/office/drawing/2014/main" id="{97601B80-BBC2-42D1-ACD3-D5F8919C9B16}"/>
            </a:ext>
          </a:extLst>
        </xdr:cNvPr>
        <xdr:cNvPicPr>
          <a:picLocks noChangeAspect="1"/>
        </xdr:cNvPicPr>
      </xdr:nvPicPr>
      <xdr:blipFill>
        <a:blip xmlns:r="http://schemas.openxmlformats.org/officeDocument/2006/relationships" r:embed="rId2"/>
        <a:stretch>
          <a:fillRect/>
        </a:stretch>
      </xdr:blipFill>
      <xdr:spPr>
        <a:xfrm>
          <a:off x="0" y="17542809"/>
          <a:ext cx="13771428" cy="11752381"/>
        </a:xfrm>
        <a:prstGeom prst="rect">
          <a:avLst/>
        </a:prstGeom>
      </xdr:spPr>
    </xdr:pic>
    <xdr:clientData/>
  </xdr:twoCellAnchor>
  <xdr:twoCellAnchor editAs="oneCell">
    <xdr:from>
      <xdr:col>0</xdr:col>
      <xdr:colOff>0</xdr:colOff>
      <xdr:row>117</xdr:row>
      <xdr:rowOff>0</xdr:rowOff>
    </xdr:from>
    <xdr:to>
      <xdr:col>17</xdr:col>
      <xdr:colOff>4457</xdr:colOff>
      <xdr:row>131</xdr:row>
      <xdr:rowOff>138022</xdr:rowOff>
    </xdr:to>
    <xdr:pic>
      <xdr:nvPicPr>
        <xdr:cNvPr id="4" name="Picture 3">
          <a:extLst>
            <a:ext uri="{FF2B5EF4-FFF2-40B4-BE49-F238E27FC236}">
              <a16:creationId xmlns:a16="http://schemas.microsoft.com/office/drawing/2014/main" id="{6CE7A3BE-EDC5-4952-BC17-A199ED179AB2}"/>
            </a:ext>
          </a:extLst>
        </xdr:cNvPr>
        <xdr:cNvPicPr>
          <a:picLocks noChangeAspect="1"/>
        </xdr:cNvPicPr>
      </xdr:nvPicPr>
      <xdr:blipFill>
        <a:blip xmlns:r="http://schemas.openxmlformats.org/officeDocument/2006/relationships" r:embed="rId3"/>
        <a:stretch>
          <a:fillRect/>
        </a:stretch>
      </xdr:blipFill>
      <xdr:spPr>
        <a:xfrm>
          <a:off x="0" y="23840515"/>
          <a:ext cx="13647619" cy="29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17</xdr:col>
      <xdr:colOff>39220</xdr:colOff>
      <xdr:row>18</xdr:row>
      <xdr:rowOff>37274</xdr:rowOff>
    </xdr:to>
    <xdr:pic>
      <xdr:nvPicPr>
        <xdr:cNvPr id="2" name="Picture 1">
          <a:extLst>
            <a:ext uri="{FF2B5EF4-FFF2-40B4-BE49-F238E27FC236}">
              <a16:creationId xmlns:a16="http://schemas.microsoft.com/office/drawing/2014/main" id="{451753F6-035B-45DD-86B8-B48C1223D5AC}"/>
            </a:ext>
          </a:extLst>
        </xdr:cNvPr>
        <xdr:cNvPicPr>
          <a:picLocks noChangeAspect="1"/>
        </xdr:cNvPicPr>
      </xdr:nvPicPr>
      <xdr:blipFill>
        <a:blip xmlns:r="http://schemas.openxmlformats.org/officeDocument/2006/relationships" r:embed="rId1"/>
        <a:stretch>
          <a:fillRect/>
        </a:stretch>
      </xdr:blipFill>
      <xdr:spPr>
        <a:xfrm>
          <a:off x="0" y="1002927"/>
          <a:ext cx="13419044" cy="25698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203739</xdr:rowOff>
    </xdr:from>
    <xdr:to>
      <xdr:col>21</xdr:col>
      <xdr:colOff>84649</xdr:colOff>
      <xdr:row>37</xdr:row>
      <xdr:rowOff>173708</xdr:rowOff>
    </xdr:to>
    <xdr:pic>
      <xdr:nvPicPr>
        <xdr:cNvPr id="2" name="Picture 1">
          <a:extLst>
            <a:ext uri="{FF2B5EF4-FFF2-40B4-BE49-F238E27FC236}">
              <a16:creationId xmlns:a16="http://schemas.microsoft.com/office/drawing/2014/main" id="{7A6F7500-59E3-4ABD-94C1-CEF30C86708C}"/>
            </a:ext>
          </a:extLst>
        </xdr:cNvPr>
        <xdr:cNvPicPr>
          <a:picLocks noChangeAspect="1"/>
        </xdr:cNvPicPr>
      </xdr:nvPicPr>
      <xdr:blipFill>
        <a:blip xmlns:r="http://schemas.openxmlformats.org/officeDocument/2006/relationships" r:embed="rId1"/>
        <a:stretch>
          <a:fillRect/>
        </a:stretch>
      </xdr:blipFill>
      <xdr:spPr>
        <a:xfrm>
          <a:off x="0" y="584739"/>
          <a:ext cx="15022090" cy="7539543"/>
        </a:xfrm>
        <a:prstGeom prst="rect">
          <a:avLst/>
        </a:prstGeom>
      </xdr:spPr>
    </xdr:pic>
    <xdr:clientData/>
  </xdr:twoCellAnchor>
  <xdr:twoCellAnchor editAs="oneCell">
    <xdr:from>
      <xdr:col>0</xdr:col>
      <xdr:colOff>0</xdr:colOff>
      <xdr:row>40</xdr:row>
      <xdr:rowOff>68600</xdr:rowOff>
    </xdr:from>
    <xdr:to>
      <xdr:col>20</xdr:col>
      <xdr:colOff>599514</xdr:colOff>
      <xdr:row>68</xdr:row>
      <xdr:rowOff>70867</xdr:rowOff>
    </xdr:to>
    <xdr:pic>
      <xdr:nvPicPr>
        <xdr:cNvPr id="3" name="Picture 2">
          <a:extLst>
            <a:ext uri="{FF2B5EF4-FFF2-40B4-BE49-F238E27FC236}">
              <a16:creationId xmlns:a16="http://schemas.microsoft.com/office/drawing/2014/main" id="{3BFF5F06-67C2-4F37-A0B1-5C35FB25431C}"/>
            </a:ext>
          </a:extLst>
        </xdr:cNvPr>
        <xdr:cNvPicPr>
          <a:picLocks noChangeAspect="1"/>
        </xdr:cNvPicPr>
      </xdr:nvPicPr>
      <xdr:blipFill>
        <a:blip xmlns:r="http://schemas.openxmlformats.org/officeDocument/2006/relationships" r:embed="rId2"/>
        <a:stretch>
          <a:fillRect/>
        </a:stretch>
      </xdr:blipFill>
      <xdr:spPr>
        <a:xfrm>
          <a:off x="0" y="8596276"/>
          <a:ext cx="14887014" cy="5795709"/>
        </a:xfrm>
        <a:prstGeom prst="rect">
          <a:avLst/>
        </a:prstGeom>
      </xdr:spPr>
    </xdr:pic>
    <xdr:clientData/>
  </xdr:twoCellAnchor>
  <xdr:twoCellAnchor editAs="oneCell">
    <xdr:from>
      <xdr:col>0</xdr:col>
      <xdr:colOff>0</xdr:colOff>
      <xdr:row>72</xdr:row>
      <xdr:rowOff>65824</xdr:rowOff>
    </xdr:from>
    <xdr:to>
      <xdr:col>20</xdr:col>
      <xdr:colOff>425824</xdr:colOff>
      <xdr:row>87</xdr:row>
      <xdr:rowOff>149097</xdr:rowOff>
    </xdr:to>
    <xdr:pic>
      <xdr:nvPicPr>
        <xdr:cNvPr id="4" name="Picture 3">
          <a:extLst>
            <a:ext uri="{FF2B5EF4-FFF2-40B4-BE49-F238E27FC236}">
              <a16:creationId xmlns:a16="http://schemas.microsoft.com/office/drawing/2014/main" id="{09CD8AF3-B97A-4570-9A27-5068B2C8E007}"/>
            </a:ext>
          </a:extLst>
        </xdr:cNvPr>
        <xdr:cNvPicPr>
          <a:picLocks noChangeAspect="1"/>
        </xdr:cNvPicPr>
      </xdr:nvPicPr>
      <xdr:blipFill>
        <a:blip xmlns:r="http://schemas.openxmlformats.org/officeDocument/2006/relationships" r:embed="rId3"/>
        <a:stretch>
          <a:fillRect/>
        </a:stretch>
      </xdr:blipFill>
      <xdr:spPr>
        <a:xfrm>
          <a:off x="0" y="15143339"/>
          <a:ext cx="14713324" cy="33609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geo-service.maris.nl/emodnet_bathymetry/wfs?request=getcapabilities" TargetMode="External"/><Relationship Id="rId7" Type="http://schemas.openxmlformats.org/officeDocument/2006/relationships/printerSettings" Target="../printerSettings/printerSettings6.bin"/><Relationship Id="rId2" Type="http://schemas.openxmlformats.org/officeDocument/2006/relationships/hyperlink" Target="https://tiles.emodnet-bathymetry.eu/wmts/1.0.0/WMTSCapabilities.xml" TargetMode="External"/><Relationship Id="rId1" Type="http://schemas.openxmlformats.org/officeDocument/2006/relationships/hyperlink" Target="https://geo-service.maris.nl/emodnet_bathymetry/wms?request=getcapabilities" TargetMode="External"/><Relationship Id="rId6" Type="http://schemas.openxmlformats.org/officeDocument/2006/relationships/hyperlink" Target="https://ows.emodnet-bathymetry.eu/wcs" TargetMode="External"/><Relationship Id="rId5" Type="http://schemas.openxmlformats.org/officeDocument/2006/relationships/hyperlink" Target="https://ows.emodnet-bathymetry.eu/wfs" TargetMode="External"/><Relationship Id="rId4" Type="http://schemas.openxmlformats.org/officeDocument/2006/relationships/hyperlink" Target="https://ows.emodnet-bathymetry.eu/wm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11"/>
  <sheetViews>
    <sheetView zoomScale="85" zoomScaleNormal="85" workbookViewId="0">
      <selection activeCell="E10" sqref="E10"/>
    </sheetView>
  </sheetViews>
  <sheetFormatPr defaultRowHeight="14.25"/>
  <cols>
    <col min="1" max="1" width="14" bestFit="1" customWidth="1"/>
    <col min="2" max="2" width="36.46484375" customWidth="1"/>
    <col min="5" max="5" width="13.46484375" customWidth="1"/>
    <col min="6" max="6" width="27.46484375" customWidth="1"/>
    <col min="7" max="7" width="14.06640625" customWidth="1"/>
    <col min="8" max="8" width="14.59765625" bestFit="1" customWidth="1"/>
  </cols>
  <sheetData>
    <row r="1" spans="1:8" s="17" customFormat="1" ht="15.75">
      <c r="A1" s="19" t="s">
        <v>0</v>
      </c>
      <c r="B1" s="19" t="s">
        <v>1</v>
      </c>
      <c r="C1" s="7"/>
      <c r="D1" s="7"/>
      <c r="E1" s="2" t="s">
        <v>11</v>
      </c>
      <c r="F1" s="2" t="s">
        <v>12</v>
      </c>
      <c r="G1" s="2" t="s">
        <v>13</v>
      </c>
      <c r="H1" s="2" t="s">
        <v>14</v>
      </c>
    </row>
    <row r="2" spans="1:8" s="17" customFormat="1" ht="38.450000000000003" customHeight="1">
      <c r="A2" s="42" t="s">
        <v>2</v>
      </c>
      <c r="B2" s="11" t="s">
        <v>2</v>
      </c>
      <c r="C2" s="7"/>
      <c r="D2" s="7"/>
      <c r="E2" s="10" t="s">
        <v>2</v>
      </c>
      <c r="F2" s="11" t="s">
        <v>15</v>
      </c>
      <c r="G2" s="11" t="s">
        <v>16</v>
      </c>
      <c r="H2" s="11" t="s">
        <v>17</v>
      </c>
    </row>
    <row r="3" spans="1:8" s="17" customFormat="1" ht="40.5">
      <c r="A3" s="42" t="s">
        <v>3</v>
      </c>
      <c r="B3" s="28" t="s">
        <v>49</v>
      </c>
      <c r="C3" s="7"/>
      <c r="D3" s="7"/>
      <c r="E3" s="10" t="s">
        <v>3</v>
      </c>
      <c r="F3" s="11" t="s">
        <v>18</v>
      </c>
      <c r="G3" s="11" t="s">
        <v>16</v>
      </c>
      <c r="H3" s="11" t="s">
        <v>19</v>
      </c>
    </row>
    <row r="4" spans="1:8" s="17" customFormat="1" ht="67.5">
      <c r="A4" s="42" t="s">
        <v>4</v>
      </c>
      <c r="B4" s="11" t="s">
        <v>5</v>
      </c>
      <c r="C4" s="7"/>
      <c r="D4" s="7"/>
      <c r="E4" s="10" t="s">
        <v>4</v>
      </c>
      <c r="F4" s="11" t="s">
        <v>20</v>
      </c>
      <c r="G4" s="11" t="s">
        <v>16</v>
      </c>
      <c r="H4" s="11" t="s">
        <v>19</v>
      </c>
    </row>
    <row r="5" spans="1:8" s="17" customFormat="1" ht="94.5">
      <c r="A5" s="42" t="s">
        <v>6</v>
      </c>
      <c r="B5" s="11" t="s">
        <v>7</v>
      </c>
      <c r="C5" s="7"/>
      <c r="D5" s="7"/>
      <c r="E5" s="10" t="s">
        <v>6</v>
      </c>
      <c r="F5" s="11" t="s">
        <v>21</v>
      </c>
      <c r="G5" s="11" t="s">
        <v>22</v>
      </c>
      <c r="H5" s="11" t="s">
        <v>23</v>
      </c>
    </row>
    <row r="6" spans="1:8" s="17" customFormat="1" ht="67.5">
      <c r="A6" s="42" t="s">
        <v>8</v>
      </c>
      <c r="B6" s="24" t="s">
        <v>35</v>
      </c>
      <c r="C6" s="7"/>
      <c r="D6" s="7"/>
      <c r="E6" s="10" t="s">
        <v>8</v>
      </c>
      <c r="F6" s="11" t="s">
        <v>15</v>
      </c>
      <c r="G6" s="11" t="s">
        <v>24</v>
      </c>
      <c r="H6" s="11" t="s">
        <v>17</v>
      </c>
    </row>
    <row r="7" spans="1:8" s="17" customFormat="1" ht="67.5">
      <c r="A7" s="42" t="s">
        <v>9</v>
      </c>
      <c r="B7" s="11" t="s">
        <v>47</v>
      </c>
      <c r="C7" s="7"/>
      <c r="D7" s="7"/>
      <c r="E7" s="10" t="s">
        <v>9</v>
      </c>
      <c r="F7" s="11" t="s">
        <v>25</v>
      </c>
      <c r="G7" s="11" t="s">
        <v>46</v>
      </c>
      <c r="H7" s="11" t="s">
        <v>48</v>
      </c>
    </row>
    <row r="8" spans="1:8" s="17" customFormat="1" ht="94.5">
      <c r="A8" s="42" t="s">
        <v>10</v>
      </c>
      <c r="B8" s="11" t="s">
        <v>43</v>
      </c>
      <c r="C8" s="7"/>
      <c r="D8" s="7"/>
      <c r="E8" s="123" t="s">
        <v>10</v>
      </c>
      <c r="F8" s="124" t="s">
        <v>26</v>
      </c>
      <c r="G8" s="124" t="s">
        <v>16</v>
      </c>
      <c r="H8" s="3" t="s">
        <v>45</v>
      </c>
    </row>
    <row r="9" spans="1:8" s="17" customFormat="1" ht="23.25">
      <c r="A9" s="7"/>
      <c r="B9" s="7"/>
      <c r="C9" s="7"/>
      <c r="D9" s="7"/>
      <c r="E9" s="123"/>
      <c r="F9" s="124"/>
      <c r="G9" s="124"/>
      <c r="H9" s="20" t="s">
        <v>44</v>
      </c>
    </row>
    <row r="10" spans="1:8" s="17" customFormat="1" ht="15.75">
      <c r="E10" s="7" t="s">
        <v>29</v>
      </c>
      <c r="F10" s="21"/>
      <c r="G10" s="21"/>
      <c r="H10" s="21"/>
    </row>
    <row r="11" spans="1:8" s="17" customFormat="1" ht="15.75">
      <c r="E11" s="7" t="s">
        <v>30</v>
      </c>
      <c r="F11" s="21"/>
      <c r="G11" s="21"/>
      <c r="H11" s="21"/>
    </row>
  </sheetData>
  <mergeCells count="3">
    <mergeCell ref="E8:E9"/>
    <mergeCell ref="F8:F9"/>
    <mergeCell ref="G8:G9"/>
  </mergeCells>
  <pageMargins left="0.70866141732283472" right="0.70866141732283472" top="0.74803149606299213" bottom="0.74803149606299213" header="0.31496062992125984" footer="0.31496062992125984"/>
  <pageSetup paperSize="9" scale="6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C96"/>
  <sheetViews>
    <sheetView topLeftCell="A78" zoomScale="85" zoomScaleNormal="85" workbookViewId="0">
      <selection activeCell="B95" sqref="B95"/>
    </sheetView>
  </sheetViews>
  <sheetFormatPr defaultRowHeight="14.25"/>
  <cols>
    <col min="1" max="1" width="16.46484375" customWidth="1"/>
    <col min="2" max="2" width="19.796875" customWidth="1"/>
  </cols>
  <sheetData>
    <row r="1" spans="1:1" s="75" customFormat="1" ht="15">
      <c r="A1" s="81" t="s">
        <v>195</v>
      </c>
    </row>
    <row r="2" spans="1:1" s="75" customFormat="1" ht="15">
      <c r="A2" s="81" t="s">
        <v>209</v>
      </c>
    </row>
    <row r="3" spans="1:1" ht="17.25">
      <c r="A3" s="6" t="s">
        <v>266</v>
      </c>
    </row>
    <row r="4" spans="1:1" ht="17.25">
      <c r="A4" s="6"/>
    </row>
    <row r="5" spans="1:1" ht="17.25">
      <c r="A5" s="6"/>
    </row>
    <row r="6" spans="1:1" ht="17.25">
      <c r="A6" s="6"/>
    </row>
    <row r="7" spans="1:1" ht="17.25">
      <c r="A7" s="6"/>
    </row>
    <row r="8" spans="1:1" ht="17.25">
      <c r="A8" s="6"/>
    </row>
    <row r="9" spans="1:1" ht="17.25">
      <c r="A9" s="6"/>
    </row>
    <row r="10" spans="1:1" ht="17.25">
      <c r="A10" s="6"/>
    </row>
    <row r="11" spans="1:1" ht="17.25">
      <c r="A11" s="6"/>
    </row>
    <row r="12" spans="1:1" ht="17.25">
      <c r="A12" s="6"/>
    </row>
    <row r="13" spans="1:1" ht="17.25">
      <c r="A13" s="6"/>
    </row>
    <row r="14" spans="1:1" ht="17.25">
      <c r="A14" s="6"/>
    </row>
    <row r="15" spans="1:1" ht="17.25">
      <c r="A15" s="6"/>
    </row>
    <row r="16" spans="1:1" ht="17.25">
      <c r="A16" s="6"/>
    </row>
    <row r="17" spans="1:1" ht="17.25">
      <c r="A17" s="6"/>
    </row>
    <row r="18" spans="1:1" ht="17.25">
      <c r="A18" s="6"/>
    </row>
    <row r="19" spans="1:1" ht="17.25">
      <c r="A19" s="6"/>
    </row>
    <row r="20" spans="1:1" ht="17.25">
      <c r="A20" s="6"/>
    </row>
    <row r="21" spans="1:1" ht="17.25">
      <c r="A21" s="6"/>
    </row>
    <row r="22" spans="1:1" ht="17.25">
      <c r="A22" s="6"/>
    </row>
    <row r="23" spans="1:1" ht="17.25">
      <c r="A23" s="6"/>
    </row>
    <row r="24" spans="1:1" ht="17.25">
      <c r="A24" s="6"/>
    </row>
    <row r="25" spans="1:1" ht="17.25">
      <c r="A25" s="6"/>
    </row>
    <row r="26" spans="1:1" ht="17.25">
      <c r="A26" s="6"/>
    </row>
    <row r="27" spans="1:1" ht="17.25">
      <c r="A27" s="6"/>
    </row>
    <row r="28" spans="1:1" ht="17.25">
      <c r="A28" s="6"/>
    </row>
    <row r="29" spans="1:1" ht="17.25">
      <c r="A29" s="6"/>
    </row>
    <row r="30" spans="1:1" ht="17.25">
      <c r="A30" s="6"/>
    </row>
    <row r="31" spans="1:1" ht="17.25">
      <c r="A31" s="6"/>
    </row>
    <row r="32" spans="1:1" ht="17.25">
      <c r="A32" s="6"/>
    </row>
    <row r="33" spans="1:1" ht="17.25">
      <c r="A33" s="6"/>
    </row>
    <row r="34" spans="1:1" ht="17.25">
      <c r="A34" s="6"/>
    </row>
    <row r="35" spans="1:1" ht="17.25">
      <c r="A35" s="6"/>
    </row>
    <row r="40" spans="1:1" ht="17.25">
      <c r="A40" s="6" t="s">
        <v>267</v>
      </c>
    </row>
    <row r="41" spans="1:1" ht="17.25">
      <c r="A41" s="6"/>
    </row>
    <row r="42" spans="1:1" ht="17.25">
      <c r="A42" s="6"/>
    </row>
    <row r="43" spans="1:1" ht="17.25">
      <c r="A43" s="6"/>
    </row>
    <row r="44" spans="1:1" ht="17.25">
      <c r="A44" s="6"/>
    </row>
    <row r="45" spans="1:1" ht="17.25">
      <c r="A45" s="6"/>
    </row>
    <row r="46" spans="1:1" ht="17.25">
      <c r="A46" s="6"/>
    </row>
    <row r="47" spans="1:1" ht="17.25">
      <c r="A47" s="6"/>
    </row>
    <row r="48" spans="1:1" ht="17.25">
      <c r="A48" s="6"/>
    </row>
    <row r="49" spans="1:1" ht="17.25">
      <c r="A49" s="6"/>
    </row>
    <row r="50" spans="1:1" ht="17.25">
      <c r="A50" s="6"/>
    </row>
    <row r="51" spans="1:1" ht="17.25">
      <c r="A51" s="6"/>
    </row>
    <row r="52" spans="1:1" ht="17.25">
      <c r="A52" s="6"/>
    </row>
    <row r="53" spans="1:1" ht="17.25">
      <c r="A53" s="6"/>
    </row>
    <row r="54" spans="1:1" ht="17.25">
      <c r="A54" s="6"/>
    </row>
    <row r="55" spans="1:1" ht="17.25">
      <c r="A55" s="6"/>
    </row>
    <row r="56" spans="1:1" ht="17.25">
      <c r="A56" s="6"/>
    </row>
    <row r="57" spans="1:1" ht="17.25">
      <c r="A57" s="6"/>
    </row>
    <row r="58" spans="1:1" ht="17.25">
      <c r="A58" s="6"/>
    </row>
    <row r="67" spans="1:1" ht="19.5" customHeight="1"/>
    <row r="72" spans="1:1" ht="17.25">
      <c r="A72" s="6" t="s">
        <v>268</v>
      </c>
    </row>
    <row r="73" spans="1:1" ht="17.25">
      <c r="A73" s="6"/>
    </row>
    <row r="74" spans="1:1" ht="17.25">
      <c r="A74" s="6"/>
    </row>
    <row r="75" spans="1:1" ht="17.25">
      <c r="A75" s="6"/>
    </row>
    <row r="76" spans="1:1" ht="17.25">
      <c r="A76" s="6"/>
    </row>
    <row r="77" spans="1:1" ht="17.25">
      <c r="A77" s="6"/>
    </row>
    <row r="78" spans="1:1" ht="17.25">
      <c r="A78" s="6"/>
    </row>
    <row r="79" spans="1:1" ht="17.25">
      <c r="A79" s="6"/>
    </row>
    <row r="80" spans="1:1" ht="17.25">
      <c r="A80" s="6"/>
    </row>
    <row r="81" spans="1:3" ht="17.25">
      <c r="A81" s="6"/>
    </row>
    <row r="82" spans="1:3" ht="17.25">
      <c r="A82" s="6"/>
    </row>
    <row r="83" spans="1:3" ht="17.25">
      <c r="A83" s="6"/>
    </row>
    <row r="84" spans="1:3" ht="17.25">
      <c r="A84" s="6"/>
    </row>
    <row r="85" spans="1:3" ht="17.25">
      <c r="A85" s="6"/>
    </row>
    <row r="86" spans="1:3" ht="17.25">
      <c r="A86" s="6"/>
    </row>
    <row r="87" spans="1:3" ht="17.25">
      <c r="A87" s="6"/>
    </row>
    <row r="88" spans="1:3" ht="17.25">
      <c r="A88" s="6"/>
    </row>
    <row r="93" spans="1:3" ht="15.75">
      <c r="A93" s="93" t="s">
        <v>193</v>
      </c>
      <c r="B93" s="94"/>
      <c r="C93" s="95"/>
    </row>
    <row r="94" spans="1:3" ht="45">
      <c r="A94" s="97" t="s">
        <v>263</v>
      </c>
      <c r="B94" s="51" t="s">
        <v>449</v>
      </c>
      <c r="C94" s="84"/>
    </row>
    <row r="95" spans="1:3" ht="45">
      <c r="A95" s="97" t="s">
        <v>264</v>
      </c>
      <c r="B95" s="51" t="s">
        <v>451</v>
      </c>
      <c r="C95" s="8"/>
    </row>
    <row r="96" spans="1:3" ht="45">
      <c r="A96" s="97" t="s">
        <v>265</v>
      </c>
      <c r="B96" s="51" t="s">
        <v>450</v>
      </c>
    </row>
  </sheetData>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3"/>
  <sheetViews>
    <sheetView tabSelected="1" topLeftCell="A13" workbookViewId="0">
      <selection activeCell="B15" sqref="B15"/>
    </sheetView>
  </sheetViews>
  <sheetFormatPr defaultColWidth="8.9296875" defaultRowHeight="15.75"/>
  <cols>
    <col min="1" max="1" width="48.33203125" style="84" customWidth="1"/>
    <col min="2" max="2" width="80.19921875" style="84" customWidth="1"/>
    <col min="3" max="16384" width="8.9296875" style="84"/>
  </cols>
  <sheetData>
    <row r="1" spans="1:2" ht="17.649999999999999" thickBot="1">
      <c r="A1" s="125" t="s">
        <v>182</v>
      </c>
      <c r="B1" s="126"/>
    </row>
    <row r="2" spans="1:2" ht="16.149999999999999" thickBot="1">
      <c r="A2" s="69" t="s">
        <v>183</v>
      </c>
      <c r="B2" s="70" t="s">
        <v>184</v>
      </c>
    </row>
    <row r="3" spans="1:2">
      <c r="A3" s="99" t="s">
        <v>258</v>
      </c>
      <c r="B3" s="91"/>
    </row>
    <row r="4" spans="1:2" ht="67.900000000000006" thickBot="1">
      <c r="A4" s="92" t="str">
        <f>'1(Data)'!A58</f>
        <v>1A) Volume and coverage of available data</v>
      </c>
      <c r="B4" s="92" t="str">
        <f>'1(Data)'!B58</f>
        <v xml:space="preserve">For CDIs, most population had already been done in the previous quarters as there was an input deadline considering the production of new regional DTMs and new EMODnet DTM which was released in January 2021. The increase is part of completing source references for the new released DTM. The new project has started and data providers are tasked with populating new data sets in the first 9 months. This should become visible in the next quarterly reports. </v>
      </c>
    </row>
    <row r="5" spans="1:2" ht="27.4" thickBot="1">
      <c r="A5" s="92" t="str">
        <f>'1(Data)'!A59</f>
        <v>1B) Usage of data in this quarter</v>
      </c>
      <c r="B5" s="92" t="str">
        <f>'1(Data)'!B59</f>
        <v xml:space="preserve">Considerable decrease in number of downloaded CDIs compared to previous quarter. Also number of users decreased from 52 in previous quarter to 32 now. </v>
      </c>
    </row>
    <row r="6" spans="1:2" ht="27.4" thickBot="1">
      <c r="A6" s="100" t="s">
        <v>259</v>
      </c>
      <c r="B6" s="76"/>
    </row>
    <row r="7" spans="1:2" ht="66.75" customHeight="1" thickBot="1">
      <c r="A7" s="76" t="str">
        <f>'2(Products)'!A55</f>
        <v>2A) Volume and coverage of available data products</v>
      </c>
      <c r="B7" s="76" t="str">
        <f>'2(Products)'!B55</f>
        <v xml:space="preserve">Early 2021 the new EMODnet DTM 2020 has been released, which has been made available for downloading in DTM tiles and with 8 different formats. Moreover, 45+ HR-DTMs have been released on top of the existing 200+ as part of the 2020 release. The next new products release is expected by end 2022; while additional CDTMs are expected in 2021.   </v>
      </c>
    </row>
    <row r="8" spans="1:2" ht="54.75" customHeight="1" thickBot="1">
      <c r="A8" s="76" t="str">
        <f>'2(Products)'!A56</f>
        <v>2B) Usage of data products in this quarter</v>
      </c>
      <c r="B8" s="76" t="str">
        <f>'2(Products)'!B56</f>
        <v xml:space="preserve">Still a large volume of downloads, both in numbers (&gt; 10.000) as in volume (&gt; 1 TerraByte). However, a decrease compared to those numbers in the first quarter of 2021, when the new releases of the EMODnet DTM and HR-DTMs were made available. Also the number of WMS requests is still very large, but lower than previous quarter. </v>
      </c>
    </row>
    <row r="9" spans="1:2" ht="74.25" customHeight="1" thickBot="1">
      <c r="A9" s="71" t="str">
        <f>'3(Data providers)'!A63</f>
        <v>3) Organisations supplying/ approached to supply data and data products</v>
      </c>
      <c r="B9" s="71" t="str">
        <f>'3(Data providers)'!B63</f>
        <v>For CDIs, most population had already been done in the previous quarters as there was an input deadline considering the production of new regional DTMs and new EMODnet DTM which were released in January 2021. The new project has started and data providers are tasked with populating new data sets in the first 9 months.There is already some increase for the Baltic Sea.  More increase should become visible in the next quarterly reports.</v>
      </c>
    </row>
    <row r="10" spans="1:2" ht="16.149999999999999" thickBot="1">
      <c r="A10" s="72" t="str">
        <f>'4(Web services)'!A15</f>
        <v>4) Online 'Web' interfaces to access or view data</v>
      </c>
      <c r="B10" s="72" t="str">
        <f>'4(Web services)'!B15</f>
        <v>No changes</v>
      </c>
    </row>
    <row r="11" spans="1:2" ht="36" customHeight="1" thickBot="1">
      <c r="A11" s="71" t="str">
        <f>'5(User stats)&amp;6(Use case stats)'!A100</f>
        <v>5) Statistics on information volunteered through download forms</v>
      </c>
      <c r="B11" s="71" t="str">
        <f>'5(User stats)&amp;6(Use case stats)'!B100</f>
        <v xml:space="preserve">Bathymetry is used by all sectors and for many applications as it provides basis information. A lot of users do not give details about themselves, unless they use Marine-ID in the download forms.  </v>
      </c>
    </row>
    <row r="12" spans="1:2" ht="16.149999999999999" thickBot="1">
      <c r="A12" s="72" t="str">
        <f>'5(User stats)&amp;6(Use case stats)'!A101</f>
        <v>6) Published use cases</v>
      </c>
      <c r="B12" s="72" t="str">
        <f>'5(User stats)&amp;6(Use case stats)'!B101</f>
        <v>EMODnet Bathymetry has a steady number of use cases which all receive attention from users</v>
      </c>
    </row>
    <row r="13" spans="1:2" ht="16.149999999999999" thickBot="1">
      <c r="A13" s="71" t="str">
        <f>'8(User friendliness)'!A76</f>
        <v>8.1) Technical monitoring</v>
      </c>
      <c r="B13" s="71" t="str">
        <f>'8(User friendliness)'!B76</f>
        <v>The portal has a very good and stable response time and overall a very good up time (100%).</v>
      </c>
    </row>
    <row r="14" spans="1:2" ht="16.149999999999999" thickBot="1">
      <c r="A14" s="72" t="str">
        <f>'8(User friendliness)'!A77</f>
        <v>8.2) Visual Harmonisation score</v>
      </c>
      <c r="B14" s="72" t="str">
        <f>'8(User friendliness)'!B77</f>
        <v>Nearly 100% score; only a minor remark</v>
      </c>
    </row>
    <row r="15" spans="1:2" ht="105.4" customHeight="1" thickBot="1">
      <c r="A15" s="71" t="str">
        <f>'9-10-11(User stats)'!A94</f>
        <v>9) Visibility &amp; analytics for web pages</v>
      </c>
      <c r="B15" s="71" t="str">
        <f>'9-10-11(User stats)'!B94</f>
        <v xml:space="preserve">As expected and targeted, the pages related to the “EMODnet bathymetry viewing and Download Service” have the highest score and this traffic is very stable, like also other sections and services. This means that users spent the most time browsing and interacting with the viewing service which as many functions and overall is the most interesting product and service that EMODnet Bathymetry has to offer. From there, users also undertake downloading of DTM tiles which has a continuous high
score of circa 8000 – 10000 downloaded DTM files per quarter. </v>
      </c>
    </row>
    <row r="16" spans="1:2" ht="81.75" customHeight="1" thickBot="1">
      <c r="A16" s="72" t="str">
        <f>'9-10-11(User stats)'!A95</f>
        <v>10) Visibility &amp; analytics for web sections</v>
      </c>
      <c r="B16" s="72" t="str">
        <f>'9-10-11(User stats)'!B95</f>
        <v>This indicator shows the interest of users for specific sections of the website, excluding the Bathymetry Viewing and Download service. The CDI service receives most attention, directly followed by the helpdesk. Although many feedback forms are received through the helpdesk, the numbers of helpdesk should be far lower than the reported page views here, which needs to be validated.</v>
      </c>
    </row>
    <row r="17" spans="1:2" ht="57.4" customHeight="1" thickBot="1">
      <c r="A17" s="71" t="str">
        <f>'9-10-11(User stats)'!A96</f>
        <v>11) Average visit duration for web pages</v>
      </c>
      <c r="B17" s="71" t="str">
        <f>'9-10-11(User stats)'!B96</f>
        <v>Average visit duration is erratic, ranging from few seconds to 2:30 minutes. The interpretation of this diagram is complex as it might be interpreted in terms of user’s interest but also as difficulty to understand the concept described on the web page.</v>
      </c>
    </row>
    <row r="18" spans="1:2">
      <c r="A18" s="73"/>
    </row>
    <row r="19" spans="1:2">
      <c r="A19" s="4"/>
    </row>
    <row r="20" spans="1:2">
      <c r="A20" s="4"/>
    </row>
    <row r="21" spans="1:2">
      <c r="A21" s="4"/>
    </row>
    <row r="22" spans="1:2">
      <c r="A22" s="4"/>
    </row>
    <row r="23" spans="1:2">
      <c r="A23" s="4"/>
    </row>
  </sheetData>
  <mergeCells count="1">
    <mergeCell ref="A1:B1"/>
  </mergeCell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R59"/>
  <sheetViews>
    <sheetView topLeftCell="A57" zoomScaleNormal="100" workbookViewId="0">
      <selection activeCell="B59" sqref="B59"/>
    </sheetView>
  </sheetViews>
  <sheetFormatPr defaultColWidth="9.06640625" defaultRowHeight="15.75"/>
  <cols>
    <col min="1" max="1" width="15.9296875" style="45" customWidth="1"/>
    <col min="2" max="2" width="16.59765625" style="45" customWidth="1"/>
    <col min="3" max="3" width="14.46484375" style="45" customWidth="1"/>
    <col min="4" max="4" width="16.59765625" style="45" customWidth="1"/>
    <col min="5" max="5" width="17.9296875" style="45" customWidth="1"/>
    <col min="6" max="6" width="16.06640625" style="45" customWidth="1"/>
    <col min="7" max="7" width="14.796875" style="45" customWidth="1"/>
    <col min="8" max="8" width="15" style="45" customWidth="1"/>
    <col min="9" max="9" width="16.33203125" style="45" customWidth="1"/>
    <col min="10" max="10" width="13" style="45" customWidth="1"/>
    <col min="11" max="11" width="18.9296875" style="45" customWidth="1"/>
    <col min="12" max="12" width="14.06640625" style="45" customWidth="1"/>
    <col min="13" max="13" width="14.19921875" style="45" customWidth="1"/>
    <col min="14" max="14" width="15.06640625" style="45" customWidth="1"/>
    <col min="15" max="16" width="16.06640625" style="45" customWidth="1"/>
    <col min="17" max="17" width="19.33203125" style="45" customWidth="1"/>
    <col min="18" max="18" width="20" style="45" customWidth="1"/>
    <col min="19" max="19" width="12.06640625" style="45" bestFit="1" customWidth="1"/>
    <col min="20" max="20" width="9.06640625" style="45"/>
    <col min="21" max="21" width="10.19921875" style="45" customWidth="1"/>
    <col min="22" max="22" width="12" style="45" customWidth="1"/>
    <col min="23" max="16384" width="9.06640625" style="45"/>
  </cols>
  <sheetData>
    <row r="1" spans="1:17" ht="17.25">
      <c r="A1" s="44" t="s">
        <v>248</v>
      </c>
    </row>
    <row r="2" spans="1:17" s="84" customFormat="1">
      <c r="A2" s="81" t="s">
        <v>210</v>
      </c>
    </row>
    <row r="3" spans="1:17" s="84" customFormat="1">
      <c r="A3" s="81" t="s">
        <v>185</v>
      </c>
    </row>
    <row r="4" spans="1:17" s="75" customFormat="1" ht="15">
      <c r="A4" s="81" t="s">
        <v>209</v>
      </c>
    </row>
    <row r="5" spans="1:17" s="56" customFormat="1">
      <c r="A5" s="60" t="s">
        <v>249</v>
      </c>
    </row>
    <row r="6" spans="1:17" ht="32.25" customHeight="1">
      <c r="A6" s="79" t="s">
        <v>38</v>
      </c>
      <c r="B6" s="79" t="s">
        <v>39</v>
      </c>
      <c r="C6" s="79" t="s">
        <v>54</v>
      </c>
      <c r="H6" s="46"/>
      <c r="I6" s="46"/>
      <c r="J6" s="46"/>
      <c r="K6" s="46"/>
      <c r="L6" s="46"/>
      <c r="M6" s="46"/>
      <c r="N6" s="46"/>
      <c r="O6" s="46"/>
      <c r="P6" s="46"/>
      <c r="Q6" s="46"/>
    </row>
    <row r="7" spans="1:17" ht="18" customHeight="1">
      <c r="A7" s="112">
        <v>44378</v>
      </c>
      <c r="B7" s="49" t="s">
        <v>2</v>
      </c>
      <c r="C7" s="47" t="s">
        <v>317</v>
      </c>
      <c r="E7" s="46"/>
      <c r="F7" s="46"/>
      <c r="G7" s="46"/>
      <c r="H7" s="46"/>
      <c r="I7" s="46"/>
      <c r="J7" s="46"/>
      <c r="K7" s="46"/>
      <c r="L7" s="46"/>
      <c r="M7" s="46"/>
      <c r="N7" s="46"/>
      <c r="O7" s="46"/>
      <c r="P7" s="46"/>
      <c r="Q7" s="46"/>
    </row>
    <row r="8" spans="1:17">
      <c r="B8" s="104"/>
      <c r="C8" s="104"/>
      <c r="D8" s="104"/>
    </row>
    <row r="9" spans="1:17" ht="75">
      <c r="A9" s="26" t="s">
        <v>218</v>
      </c>
      <c r="B9" s="32" t="s">
        <v>309</v>
      </c>
      <c r="C9" s="32" t="s">
        <v>288</v>
      </c>
      <c r="D9" s="32" t="s">
        <v>292</v>
      </c>
      <c r="E9" s="32" t="s">
        <v>294</v>
      </c>
    </row>
    <row r="10" spans="1:17" ht="105">
      <c r="A10" s="113" t="s">
        <v>2</v>
      </c>
      <c r="B10" s="50">
        <v>30812</v>
      </c>
      <c r="C10" s="50">
        <v>30723</v>
      </c>
      <c r="D10" s="50">
        <f>ROUND((100*(30812-30723)/30723),2)</f>
        <v>0.28999999999999998</v>
      </c>
      <c r="E10" s="50" t="s">
        <v>318</v>
      </c>
      <c r="F10" s="114" t="s">
        <v>319</v>
      </c>
    </row>
    <row r="11" spans="1:17">
      <c r="A11" s="48"/>
      <c r="B11" s="50"/>
      <c r="C11" s="50"/>
      <c r="D11" s="50"/>
      <c r="E11" s="50"/>
    </row>
    <row r="12" spans="1:17">
      <c r="A12" s="48"/>
      <c r="B12" s="50"/>
      <c r="C12" s="50"/>
      <c r="D12" s="50"/>
      <c r="E12" s="50"/>
    </row>
    <row r="13" spans="1:17">
      <c r="A13" s="48"/>
      <c r="B13" s="50"/>
      <c r="C13" s="50"/>
      <c r="D13" s="50"/>
      <c r="E13" s="50"/>
    </row>
    <row r="14" spans="1:17">
      <c r="A14" s="48"/>
      <c r="B14" s="50"/>
      <c r="C14" s="50"/>
      <c r="D14" s="50"/>
      <c r="E14" s="50"/>
    </row>
    <row r="15" spans="1:17">
      <c r="A15" s="48"/>
      <c r="B15" s="50"/>
      <c r="C15" s="50"/>
      <c r="D15" s="50"/>
      <c r="E15" s="50"/>
    </row>
    <row r="16" spans="1:17">
      <c r="A16" s="48"/>
      <c r="B16" s="50"/>
      <c r="C16" s="50"/>
      <c r="D16" s="50"/>
      <c r="E16" s="50"/>
    </row>
    <row r="17" spans="1:17">
      <c r="A17" s="48"/>
      <c r="B17" s="50"/>
      <c r="C17" s="50"/>
      <c r="D17" s="50"/>
      <c r="E17" s="50"/>
    </row>
    <row r="18" spans="1:17" customFormat="1" ht="14.25"/>
    <row r="19" spans="1:17" customFormat="1" ht="17.25">
      <c r="B19" s="127" t="s">
        <v>281</v>
      </c>
      <c r="C19" s="128"/>
      <c r="D19" s="128"/>
      <c r="E19" s="128"/>
      <c r="F19" s="128"/>
      <c r="G19" s="128"/>
      <c r="H19" s="128"/>
      <c r="I19" s="128"/>
      <c r="J19" s="128"/>
      <c r="K19" s="128"/>
      <c r="L19" s="128"/>
      <c r="M19" s="128"/>
      <c r="N19" s="128"/>
      <c r="O19" s="128"/>
      <c r="P19" s="128"/>
      <c r="Q19" s="128"/>
    </row>
    <row r="20" spans="1:17" customFormat="1" ht="15">
      <c r="B20" s="129" t="s">
        <v>246</v>
      </c>
      <c r="C20" s="130"/>
      <c r="D20" s="129" t="s">
        <v>126</v>
      </c>
      <c r="E20" s="130"/>
      <c r="F20" s="129" t="s">
        <v>119</v>
      </c>
      <c r="G20" s="130"/>
      <c r="H20" s="129" t="s">
        <v>120</v>
      </c>
      <c r="I20" s="130"/>
      <c r="J20" s="129" t="s">
        <v>121</v>
      </c>
      <c r="K20" s="130"/>
      <c r="L20" s="129" t="s">
        <v>122</v>
      </c>
      <c r="M20" s="130"/>
      <c r="N20" s="129" t="s">
        <v>123</v>
      </c>
      <c r="O20" s="130"/>
      <c r="P20" s="129" t="s">
        <v>316</v>
      </c>
      <c r="Q20" s="130"/>
    </row>
    <row r="21" spans="1:17" customFormat="1" ht="45">
      <c r="A21" s="26" t="s">
        <v>293</v>
      </c>
      <c r="B21" s="5" t="s">
        <v>240</v>
      </c>
      <c r="C21" s="5" t="s">
        <v>241</v>
      </c>
      <c r="D21" s="5" t="s">
        <v>240</v>
      </c>
      <c r="E21" s="5" t="s">
        <v>241</v>
      </c>
      <c r="F21" s="5" t="s">
        <v>240</v>
      </c>
      <c r="G21" s="5" t="s">
        <v>241</v>
      </c>
      <c r="H21" s="5" t="s">
        <v>240</v>
      </c>
      <c r="I21" s="5" t="s">
        <v>241</v>
      </c>
      <c r="J21" s="5" t="s">
        <v>240</v>
      </c>
      <c r="K21" s="5" t="s">
        <v>241</v>
      </c>
      <c r="L21" s="5" t="s">
        <v>240</v>
      </c>
      <c r="M21" s="5" t="s">
        <v>241</v>
      </c>
      <c r="N21" s="5" t="s">
        <v>240</v>
      </c>
      <c r="O21" s="5" t="s">
        <v>241</v>
      </c>
      <c r="P21" s="5" t="s">
        <v>240</v>
      </c>
      <c r="Q21" s="5" t="s">
        <v>241</v>
      </c>
    </row>
    <row r="22" spans="1:17" customFormat="1" ht="15">
      <c r="A22" s="48" t="s">
        <v>2</v>
      </c>
      <c r="B22" s="49">
        <v>2497</v>
      </c>
      <c r="C22" s="49">
        <f>2497-2496</f>
        <v>1</v>
      </c>
      <c r="D22" s="49">
        <v>1109</v>
      </c>
      <c r="E22" s="49">
        <f>1109-1109</f>
        <v>0</v>
      </c>
      <c r="F22" s="49">
        <v>5715</v>
      </c>
      <c r="G22" s="49">
        <f>5715-5649</f>
        <v>66</v>
      </c>
      <c r="H22" s="49">
        <v>148</v>
      </c>
      <c r="I22" s="49">
        <f>148-148</f>
        <v>0</v>
      </c>
      <c r="J22" s="49">
        <v>3765</v>
      </c>
      <c r="K22" s="49">
        <f>3765-3765</f>
        <v>0</v>
      </c>
      <c r="L22">
        <v>14579</v>
      </c>
      <c r="M22" s="49">
        <f>14579-14556</f>
        <v>23</v>
      </c>
      <c r="N22" s="49"/>
      <c r="O22" s="49"/>
      <c r="P22" s="49">
        <v>3473</v>
      </c>
      <c r="Q22" s="49">
        <f>3473-3473</f>
        <v>0</v>
      </c>
    </row>
    <row r="23" spans="1:17" customFormat="1" ht="15">
      <c r="A23" s="48"/>
      <c r="B23" s="49"/>
      <c r="C23" s="49"/>
      <c r="D23" s="49"/>
      <c r="E23" s="49"/>
      <c r="F23" s="49"/>
      <c r="G23" s="49"/>
      <c r="H23" s="49"/>
      <c r="I23" s="49"/>
      <c r="J23" s="49"/>
      <c r="K23" s="49"/>
      <c r="L23" s="49"/>
      <c r="M23" s="49"/>
      <c r="N23" s="49"/>
      <c r="O23" s="49"/>
      <c r="P23" s="49"/>
      <c r="Q23" s="49"/>
    </row>
    <row r="24" spans="1:17" customFormat="1" ht="15">
      <c r="A24" s="48"/>
      <c r="B24" s="49"/>
      <c r="C24" s="49"/>
      <c r="D24" s="49"/>
      <c r="E24" s="49"/>
      <c r="F24" s="49"/>
      <c r="G24" s="49"/>
      <c r="H24" s="49"/>
      <c r="I24" s="49"/>
      <c r="J24" s="49"/>
      <c r="K24" s="49"/>
      <c r="L24" s="49"/>
      <c r="M24" s="49"/>
      <c r="N24" s="49"/>
      <c r="O24" s="49"/>
      <c r="P24" s="49"/>
      <c r="Q24" s="49"/>
    </row>
    <row r="25" spans="1:17" customFormat="1" ht="15">
      <c r="A25" s="48"/>
      <c r="B25" s="49"/>
      <c r="C25" s="49"/>
      <c r="D25" s="49"/>
      <c r="E25" s="49"/>
      <c r="F25" s="49"/>
      <c r="G25" s="49"/>
      <c r="H25" s="49"/>
      <c r="I25" s="49"/>
      <c r="J25" s="49"/>
      <c r="K25" s="49"/>
      <c r="L25" s="49"/>
      <c r="M25" s="49"/>
      <c r="N25" s="49"/>
      <c r="O25" s="49"/>
      <c r="P25" s="49"/>
      <c r="Q25" s="49"/>
    </row>
    <row r="26" spans="1:17" customFormat="1" ht="15">
      <c r="A26" s="48"/>
      <c r="B26" s="49"/>
      <c r="C26" s="49"/>
      <c r="D26" s="49"/>
      <c r="E26" s="49"/>
      <c r="F26" s="49"/>
      <c r="G26" s="49"/>
      <c r="H26" s="49"/>
      <c r="I26" s="49"/>
      <c r="J26" s="49"/>
      <c r="K26" s="49"/>
      <c r="L26" s="49"/>
      <c r="M26" s="49"/>
      <c r="N26" s="49"/>
      <c r="O26" s="49"/>
      <c r="P26" s="49"/>
      <c r="Q26" s="49"/>
    </row>
    <row r="27" spans="1:17" customFormat="1" ht="15">
      <c r="A27" s="48"/>
      <c r="B27" s="49"/>
      <c r="C27" s="49"/>
      <c r="D27" s="49"/>
      <c r="E27" s="49"/>
      <c r="F27" s="49"/>
      <c r="G27" s="49"/>
      <c r="H27" s="49"/>
      <c r="I27" s="49"/>
      <c r="J27" s="49"/>
      <c r="K27" s="49"/>
      <c r="L27" s="49"/>
      <c r="M27" s="49"/>
      <c r="N27" s="49"/>
      <c r="O27" s="49"/>
      <c r="P27" s="49"/>
      <c r="Q27" s="49"/>
    </row>
    <row r="28" spans="1:17" customFormat="1" ht="15">
      <c r="A28" s="48"/>
      <c r="B28" s="49"/>
      <c r="C28" s="49"/>
      <c r="D28" s="49"/>
      <c r="E28" s="49"/>
      <c r="F28" s="49"/>
      <c r="G28" s="49"/>
      <c r="H28" s="49"/>
      <c r="I28" s="49"/>
      <c r="J28" s="49"/>
      <c r="K28" s="49"/>
      <c r="L28" s="49"/>
      <c r="M28" s="49"/>
      <c r="N28" s="49"/>
      <c r="O28" s="49"/>
      <c r="P28" s="49"/>
      <c r="Q28" s="49"/>
    </row>
    <row r="29" spans="1:17" customFormat="1" ht="15">
      <c r="A29" s="48"/>
      <c r="B29" s="49"/>
      <c r="C29" s="49"/>
      <c r="D29" s="49"/>
      <c r="E29" s="49"/>
      <c r="F29" s="49"/>
      <c r="G29" s="49"/>
      <c r="H29" s="49"/>
      <c r="I29" s="49"/>
      <c r="J29" s="49"/>
      <c r="K29" s="49"/>
      <c r="L29" s="49"/>
      <c r="M29" s="49"/>
      <c r="N29" s="49"/>
      <c r="O29" s="49"/>
      <c r="P29" s="49"/>
      <c r="Q29" s="49"/>
    </row>
    <row r="30" spans="1:17" s="51" customFormat="1" ht="15">
      <c r="A30" s="57" t="s">
        <v>117</v>
      </c>
    </row>
    <row r="31" spans="1:17">
      <c r="A31" s="107" t="s">
        <v>125</v>
      </c>
      <c r="B31" s="51"/>
      <c r="C31" s="51"/>
      <c r="D31" s="51"/>
      <c r="E31" s="51"/>
      <c r="F31" s="51"/>
      <c r="G31" s="51"/>
    </row>
    <row r="32" spans="1:17">
      <c r="A32" s="55" t="s">
        <v>50</v>
      </c>
      <c r="B32" s="51"/>
      <c r="C32" s="51"/>
      <c r="D32" s="51"/>
      <c r="E32" s="51"/>
      <c r="F32" s="51"/>
      <c r="G32" s="51"/>
    </row>
    <row r="33" spans="1:18">
      <c r="A33" s="55" t="s">
        <v>295</v>
      </c>
      <c r="B33" s="51"/>
      <c r="C33" s="51"/>
      <c r="D33" s="51"/>
      <c r="E33" s="51"/>
      <c r="F33" s="51"/>
      <c r="G33" s="51"/>
    </row>
    <row r="34" spans="1:18">
      <c r="A34" s="55" t="s">
        <v>291</v>
      </c>
      <c r="B34" s="51"/>
      <c r="C34" s="51"/>
      <c r="D34" s="51"/>
      <c r="E34" s="51"/>
      <c r="F34" s="51"/>
      <c r="G34" s="51"/>
    </row>
    <row r="35" spans="1:18">
      <c r="A35" s="55" t="s">
        <v>285</v>
      </c>
      <c r="B35" s="51"/>
      <c r="C35" s="51"/>
      <c r="D35" s="51"/>
      <c r="E35" s="51"/>
      <c r="F35" s="51"/>
      <c r="G35" s="51"/>
    </row>
    <row r="36" spans="1:18">
      <c r="A36" s="55" t="s">
        <v>286</v>
      </c>
      <c r="B36" s="51"/>
      <c r="C36" s="51"/>
      <c r="D36" s="51"/>
      <c r="E36" s="51"/>
      <c r="F36" s="51"/>
      <c r="G36" s="51"/>
    </row>
    <row r="37" spans="1:18">
      <c r="A37" s="55" t="s">
        <v>188</v>
      </c>
      <c r="B37" s="51"/>
      <c r="C37" s="51"/>
      <c r="D37" s="51"/>
      <c r="E37" s="51"/>
      <c r="F37" s="51"/>
      <c r="G37" s="51"/>
    </row>
    <row r="38" spans="1:18">
      <c r="A38" s="55" t="s">
        <v>244</v>
      </c>
    </row>
    <row r="39" spans="1:18">
      <c r="A39" s="55" t="s">
        <v>128</v>
      </c>
    </row>
    <row r="41" spans="1:18">
      <c r="A41" s="52"/>
      <c r="B41" s="51"/>
      <c r="C41" s="51"/>
      <c r="D41" s="51"/>
      <c r="E41" s="51"/>
      <c r="F41" s="51"/>
      <c r="G41" s="51"/>
    </row>
    <row r="42" spans="1:18" s="56" customFormat="1">
      <c r="A42" s="60" t="s">
        <v>250</v>
      </c>
    </row>
    <row r="43" spans="1:18" ht="45">
      <c r="A43" s="62" t="s">
        <v>38</v>
      </c>
      <c r="B43" s="103" t="s">
        <v>39</v>
      </c>
      <c r="C43" s="110" t="s">
        <v>310</v>
      </c>
      <c r="J43" s="51"/>
      <c r="K43" s="51"/>
      <c r="L43" s="51"/>
      <c r="M43" s="51"/>
      <c r="N43" s="51"/>
      <c r="O43" s="51"/>
      <c r="P43" s="51"/>
      <c r="Q43" s="51"/>
      <c r="R43" s="46"/>
    </row>
    <row r="44" spans="1:18" ht="18" customHeight="1">
      <c r="A44" s="49"/>
      <c r="B44" s="49"/>
      <c r="C44" s="49"/>
      <c r="J44" s="51"/>
      <c r="K44" s="51"/>
      <c r="L44" s="51"/>
      <c r="M44" s="51"/>
      <c r="N44" s="51"/>
      <c r="O44" s="51"/>
      <c r="P44" s="53"/>
    </row>
    <row r="45" spans="1:18" ht="15.7" customHeight="1">
      <c r="C45" s="129" t="s">
        <v>118</v>
      </c>
      <c r="D45" s="131"/>
      <c r="E45" s="131"/>
      <c r="F45" s="131"/>
      <c r="G45" s="130"/>
      <c r="H45" s="129" t="s">
        <v>308</v>
      </c>
      <c r="I45" s="131"/>
      <c r="J45" s="131"/>
      <c r="K45" s="131"/>
      <c r="L45" s="131"/>
      <c r="M45" s="131"/>
      <c r="N45" s="131"/>
      <c r="O45" s="131"/>
      <c r="P45" s="130"/>
    </row>
    <row r="46" spans="1:18" ht="75">
      <c r="A46" s="26" t="s">
        <v>124</v>
      </c>
      <c r="B46" s="26" t="s">
        <v>134</v>
      </c>
      <c r="C46" s="5" t="s">
        <v>302</v>
      </c>
      <c r="D46" s="5" t="s">
        <v>303</v>
      </c>
      <c r="E46" s="5" t="s">
        <v>243</v>
      </c>
      <c r="F46" s="5" t="s">
        <v>289</v>
      </c>
      <c r="G46" s="80" t="s">
        <v>304</v>
      </c>
      <c r="H46" s="5" t="s">
        <v>224</v>
      </c>
      <c r="I46" s="5" t="s">
        <v>223</v>
      </c>
      <c r="J46" s="80" t="s">
        <v>305</v>
      </c>
      <c r="K46" s="5" t="s">
        <v>222</v>
      </c>
      <c r="L46" s="5" t="s">
        <v>220</v>
      </c>
      <c r="M46" s="80" t="s">
        <v>306</v>
      </c>
      <c r="N46" s="5" t="s">
        <v>192</v>
      </c>
      <c r="O46" s="5" t="s">
        <v>189</v>
      </c>
      <c r="P46" s="80" t="s">
        <v>307</v>
      </c>
    </row>
    <row r="47" spans="1:18">
      <c r="A47" s="115" t="s">
        <v>320</v>
      </c>
      <c r="B47" s="115" t="s">
        <v>321</v>
      </c>
      <c r="C47" s="115" t="s">
        <v>323</v>
      </c>
      <c r="D47" s="115" t="s">
        <v>322</v>
      </c>
      <c r="E47" s="49" t="s">
        <v>326</v>
      </c>
      <c r="F47" s="49" t="s">
        <v>324</v>
      </c>
      <c r="G47" s="49">
        <f>ROUND((100*(435-4640)/4640),2)</f>
        <v>-90.63</v>
      </c>
      <c r="H47" s="49" t="s">
        <v>322</v>
      </c>
      <c r="I47" s="49" t="s">
        <v>322</v>
      </c>
      <c r="J47" s="49" t="s">
        <v>322</v>
      </c>
      <c r="K47" s="49" t="s">
        <v>322</v>
      </c>
      <c r="L47" s="49" t="s">
        <v>322</v>
      </c>
      <c r="M47" s="49" t="s">
        <v>322</v>
      </c>
      <c r="N47" s="49" t="s">
        <v>322</v>
      </c>
      <c r="O47" s="49" t="s">
        <v>322</v>
      </c>
      <c r="P47" s="49" t="s">
        <v>322</v>
      </c>
    </row>
    <row r="48" spans="1:18">
      <c r="A48" s="54"/>
      <c r="B48" s="54"/>
      <c r="C48" s="49" t="s">
        <v>53</v>
      </c>
      <c r="D48" s="49"/>
      <c r="E48" s="49" t="s">
        <v>53</v>
      </c>
      <c r="F48" s="49" t="s">
        <v>53</v>
      </c>
      <c r="G48" s="49"/>
      <c r="H48" s="49"/>
      <c r="I48" s="49"/>
      <c r="J48" s="49"/>
      <c r="K48" s="49"/>
      <c r="L48" s="49"/>
      <c r="M48" s="49"/>
      <c r="N48" s="49"/>
      <c r="O48" s="49"/>
      <c r="P48" s="49"/>
    </row>
    <row r="49" spans="1:16">
      <c r="A49" s="54"/>
      <c r="B49" s="54"/>
      <c r="C49" s="49" t="s">
        <v>53</v>
      </c>
      <c r="D49" s="49"/>
      <c r="E49" s="49" t="s">
        <v>53</v>
      </c>
      <c r="F49" s="49" t="s">
        <v>53</v>
      </c>
      <c r="G49" s="49"/>
      <c r="H49" s="49"/>
      <c r="I49" s="49"/>
      <c r="J49" s="49"/>
      <c r="K49" s="49"/>
      <c r="L49" s="49"/>
      <c r="M49" s="49"/>
      <c r="N49" s="49"/>
      <c r="O49" s="49"/>
      <c r="P49" s="49"/>
    </row>
    <row r="50" spans="1:16" ht="14" customHeight="1">
      <c r="A50" s="55" t="s">
        <v>300</v>
      </c>
      <c r="B50" s="108"/>
      <c r="C50" s="109"/>
      <c r="D50" s="109"/>
      <c r="E50" s="109"/>
      <c r="F50" s="109"/>
      <c r="G50" s="109"/>
      <c r="H50" s="109"/>
      <c r="I50" s="109"/>
      <c r="J50" s="109"/>
      <c r="K50" s="109"/>
      <c r="L50" s="109"/>
      <c r="M50" s="109"/>
      <c r="N50" s="109"/>
      <c r="O50" s="109"/>
      <c r="P50" s="109"/>
    </row>
    <row r="51" spans="1:16" s="51" customFormat="1" ht="15">
      <c r="A51" s="55" t="s">
        <v>301</v>
      </c>
      <c r="B51" s="55"/>
      <c r="C51" s="55"/>
    </row>
    <row r="52" spans="1:16" s="51" customFormat="1" ht="15">
      <c r="A52" s="55" t="s">
        <v>298</v>
      </c>
      <c r="B52" s="55"/>
      <c r="C52" s="55"/>
    </row>
    <row r="53" spans="1:16" s="51" customFormat="1" ht="15">
      <c r="A53" s="55" t="s">
        <v>299</v>
      </c>
      <c r="B53" s="55"/>
      <c r="C53" s="55"/>
    </row>
    <row r="54" spans="1:16" s="51" customFormat="1" ht="15">
      <c r="A54" s="55"/>
      <c r="B54" s="55"/>
      <c r="C54" s="55"/>
    </row>
    <row r="57" spans="1:16">
      <c r="A57" s="93" t="s">
        <v>193</v>
      </c>
      <c r="B57" s="94"/>
      <c r="C57" s="95"/>
    </row>
    <row r="58" spans="1:16" s="84" customFormat="1" ht="42.5" customHeight="1">
      <c r="A58" s="97" t="s">
        <v>276</v>
      </c>
      <c r="B58" s="97" t="s">
        <v>325</v>
      </c>
      <c r="C58" s="35"/>
    </row>
    <row r="59" spans="1:16" s="84" customFormat="1" ht="67.8" customHeight="1">
      <c r="A59" s="97" t="s">
        <v>260</v>
      </c>
      <c r="B59" s="97" t="s">
        <v>327</v>
      </c>
      <c r="C59" s="35"/>
    </row>
  </sheetData>
  <mergeCells count="11">
    <mergeCell ref="B19:Q19"/>
    <mergeCell ref="D20:E20"/>
    <mergeCell ref="B20:C20"/>
    <mergeCell ref="C45:G45"/>
    <mergeCell ref="N20:O20"/>
    <mergeCell ref="L20:M20"/>
    <mergeCell ref="J20:K20"/>
    <mergeCell ref="H20:I20"/>
    <mergeCell ref="F20:G20"/>
    <mergeCell ref="H45:P45"/>
    <mergeCell ref="P20:Q20"/>
  </mergeCells>
  <pageMargins left="0.70866141732283472" right="0.70866141732283472" top="0.74803149606299213" bottom="0.74803149606299213" header="0.31496062992125984" footer="0.31496062992125984"/>
  <pageSetup paperSize="9" scale="65" orientation="landscape"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R56"/>
  <sheetViews>
    <sheetView topLeftCell="A67" zoomScale="85" zoomScaleNormal="85" workbookViewId="0">
      <selection activeCell="B56" sqref="B56"/>
    </sheetView>
  </sheetViews>
  <sheetFormatPr defaultColWidth="8.9296875" defaultRowHeight="15.75"/>
  <cols>
    <col min="1" max="1" width="17.06640625" style="84" customWidth="1"/>
    <col min="2" max="2" width="18.33203125" style="84" customWidth="1"/>
    <col min="3" max="3" width="17.59765625" style="84" customWidth="1"/>
    <col min="4" max="4" width="21.46484375" style="84" customWidth="1"/>
    <col min="5" max="5" width="14.33203125" style="84" customWidth="1"/>
    <col min="6" max="6" width="14.59765625" style="84" bestFit="1" customWidth="1"/>
    <col min="7" max="7" width="22.59765625" style="84" customWidth="1"/>
    <col min="8" max="8" width="15.53125" style="84" customWidth="1"/>
    <col min="9" max="9" width="17.9296875" style="84" customWidth="1"/>
    <col min="10" max="10" width="14.46484375" style="84" customWidth="1"/>
    <col min="11" max="11" width="15.53125" style="84" customWidth="1"/>
    <col min="12" max="13" width="15.19921875" style="84" customWidth="1"/>
    <col min="14" max="14" width="15.06640625" style="84" customWidth="1"/>
    <col min="15" max="15" width="14.9296875" style="84" customWidth="1"/>
    <col min="16" max="16" width="15.19921875" style="84" customWidth="1"/>
    <col min="17" max="17" width="15.06640625" style="84" customWidth="1"/>
    <col min="18" max="18" width="16.06640625" style="84" customWidth="1"/>
    <col min="19" max="19" width="17.59765625" style="84" customWidth="1"/>
    <col min="20" max="20" width="14.33203125" style="84" customWidth="1"/>
    <col min="21" max="21" width="17.59765625" style="84" customWidth="1"/>
    <col min="22" max="16384" width="8.9296875" style="84"/>
  </cols>
  <sheetData>
    <row r="1" spans="1:13" ht="17.25">
      <c r="A1" s="16" t="s">
        <v>251</v>
      </c>
      <c r="B1" s="16"/>
      <c r="C1" s="16"/>
      <c r="D1" s="17"/>
      <c r="E1" s="17"/>
      <c r="F1" s="17"/>
      <c r="G1" s="17"/>
      <c r="H1" s="17"/>
      <c r="I1" s="17"/>
      <c r="J1" s="17"/>
      <c r="K1" s="17"/>
      <c r="L1" s="17"/>
      <c r="M1" s="17"/>
    </row>
    <row r="2" spans="1:13" ht="17.25">
      <c r="A2" s="81" t="s">
        <v>211</v>
      </c>
      <c r="B2" s="16"/>
      <c r="C2" s="16"/>
      <c r="D2" s="17"/>
      <c r="E2" s="17"/>
      <c r="F2" s="17"/>
      <c r="G2" s="17"/>
      <c r="H2" s="17"/>
      <c r="I2" s="17"/>
      <c r="J2" s="17"/>
      <c r="K2" s="17"/>
      <c r="L2" s="17"/>
      <c r="M2" s="17"/>
    </row>
    <row r="3" spans="1:13" ht="17.25">
      <c r="A3" s="81" t="s">
        <v>185</v>
      </c>
      <c r="B3" s="16"/>
      <c r="C3" s="16"/>
      <c r="D3" s="17"/>
      <c r="E3" s="17"/>
      <c r="F3" s="17"/>
      <c r="G3" s="17"/>
      <c r="H3" s="17"/>
      <c r="I3" s="17"/>
      <c r="J3" s="17"/>
      <c r="K3" s="17"/>
      <c r="L3" s="17"/>
      <c r="M3" s="17"/>
    </row>
    <row r="4" spans="1:13" s="75" customFormat="1" ht="15">
      <c r="A4" s="81" t="s">
        <v>209</v>
      </c>
    </row>
    <row r="5" spans="1:13" s="56" customFormat="1">
      <c r="A5" s="60" t="s">
        <v>252</v>
      </c>
    </row>
    <row r="6" spans="1:13" ht="60" customHeight="1">
      <c r="A6" s="79" t="s">
        <v>38</v>
      </c>
      <c r="B6" s="79" t="s">
        <v>39</v>
      </c>
      <c r="C6" s="63" t="s">
        <v>216</v>
      </c>
      <c r="D6" s="63" t="s">
        <v>217</v>
      </c>
      <c r="F6" s="31"/>
      <c r="G6" s="31"/>
      <c r="H6" s="31"/>
      <c r="I6" s="31"/>
      <c r="J6" s="31"/>
      <c r="K6" s="31"/>
      <c r="L6" s="31"/>
      <c r="M6" s="31"/>
    </row>
    <row r="7" spans="1:13" s="89" customFormat="1" ht="26.45" customHeight="1">
      <c r="A7" s="118">
        <v>44378</v>
      </c>
      <c r="B7" s="116" t="s">
        <v>2</v>
      </c>
      <c r="C7" s="116">
        <v>247</v>
      </c>
      <c r="D7" s="117">
        <v>207</v>
      </c>
      <c r="F7" s="64"/>
      <c r="G7" s="64"/>
      <c r="H7" s="64"/>
      <c r="I7" s="64"/>
      <c r="J7" s="64"/>
      <c r="K7" s="64"/>
      <c r="L7" s="64"/>
      <c r="M7" s="64"/>
    </row>
    <row r="8" spans="1:13">
      <c r="A8" s="31"/>
      <c r="B8" s="31"/>
      <c r="C8" s="31"/>
      <c r="D8" s="31"/>
      <c r="E8" s="31"/>
      <c r="F8" s="31"/>
      <c r="G8" s="31"/>
    </row>
    <row r="9" spans="1:13" ht="75">
      <c r="A9" s="26" t="s">
        <v>218</v>
      </c>
      <c r="B9" s="65" t="s">
        <v>136</v>
      </c>
      <c r="C9" s="65" t="s">
        <v>135</v>
      </c>
      <c r="D9" s="65" t="s">
        <v>231</v>
      </c>
      <c r="E9" s="59" t="s">
        <v>282</v>
      </c>
      <c r="F9" s="59" t="s">
        <v>290</v>
      </c>
      <c r="G9" s="32" t="s">
        <v>283</v>
      </c>
      <c r="H9" s="32" t="s">
        <v>284</v>
      </c>
    </row>
    <row r="10" spans="1:13">
      <c r="A10" s="119" t="s">
        <v>2</v>
      </c>
      <c r="B10" s="119" t="s">
        <v>328</v>
      </c>
      <c r="C10" s="119" t="s">
        <v>329</v>
      </c>
      <c r="D10" s="119" t="s">
        <v>330</v>
      </c>
      <c r="E10" s="12">
        <v>245</v>
      </c>
      <c r="F10" s="12">
        <v>245</v>
      </c>
      <c r="G10" s="12">
        <v>0</v>
      </c>
      <c r="H10" s="120">
        <v>19</v>
      </c>
    </row>
    <row r="11" spans="1:13">
      <c r="A11" s="119" t="s">
        <v>2</v>
      </c>
      <c r="B11" s="119" t="s">
        <v>331</v>
      </c>
      <c r="C11" s="119" t="s">
        <v>329</v>
      </c>
      <c r="D11" s="119" t="s">
        <v>330</v>
      </c>
      <c r="E11" s="12">
        <v>1</v>
      </c>
      <c r="F11" s="12">
        <v>1</v>
      </c>
      <c r="G11" s="12">
        <v>0</v>
      </c>
      <c r="H11" s="120">
        <v>237</v>
      </c>
    </row>
    <row r="12" spans="1:13">
      <c r="A12" s="119" t="s">
        <v>2</v>
      </c>
      <c r="B12" t="s">
        <v>332</v>
      </c>
      <c r="C12" s="121">
        <v>43837</v>
      </c>
      <c r="D12" s="119" t="s">
        <v>330</v>
      </c>
      <c r="E12" s="12">
        <v>1</v>
      </c>
      <c r="F12" s="12">
        <v>1</v>
      </c>
      <c r="G12" s="12">
        <v>0</v>
      </c>
      <c r="H12" s="120" t="s">
        <v>318</v>
      </c>
    </row>
    <row r="13" spans="1:13">
      <c r="A13" s="119" t="s">
        <v>2</v>
      </c>
      <c r="B13" s="119" t="s">
        <v>333</v>
      </c>
      <c r="C13" s="119" t="s">
        <v>329</v>
      </c>
      <c r="D13" s="119" t="s">
        <v>334</v>
      </c>
      <c r="E13" s="12">
        <v>207</v>
      </c>
      <c r="F13" s="12">
        <v>207</v>
      </c>
      <c r="G13" s="12">
        <v>0</v>
      </c>
      <c r="H13" s="120" t="s">
        <v>322</v>
      </c>
    </row>
    <row r="14" spans="1:13">
      <c r="A14" s="29"/>
      <c r="B14" s="29"/>
      <c r="C14" s="29"/>
      <c r="D14" s="29"/>
      <c r="E14" s="12"/>
      <c r="F14" s="12"/>
      <c r="G14" s="12"/>
      <c r="H14" s="12"/>
    </row>
    <row r="15" spans="1:13" ht="85.9" customHeight="1">
      <c r="A15" s="29"/>
      <c r="B15" s="29"/>
      <c r="C15" s="29"/>
      <c r="D15" s="29"/>
      <c r="E15" s="12"/>
      <c r="F15" s="12"/>
      <c r="G15" s="12"/>
      <c r="H15" s="12" t="s">
        <v>335</v>
      </c>
    </row>
    <row r="16" spans="1:13" customFormat="1" ht="14.25"/>
    <row r="17" spans="1:18" customFormat="1" ht="17.25">
      <c r="B17" s="127" t="s">
        <v>281</v>
      </c>
      <c r="C17" s="128"/>
      <c r="D17" s="128"/>
      <c r="E17" s="128"/>
      <c r="F17" s="128"/>
      <c r="G17" s="128"/>
      <c r="H17" s="128"/>
      <c r="I17" s="128"/>
      <c r="J17" s="128"/>
      <c r="K17" s="128"/>
      <c r="L17" s="128"/>
      <c r="M17" s="128"/>
      <c r="N17" s="128"/>
      <c r="O17" s="128"/>
      <c r="P17" s="128"/>
      <c r="Q17" s="128"/>
    </row>
    <row r="18" spans="1:18" customFormat="1" ht="15">
      <c r="B18" s="129" t="s">
        <v>246</v>
      </c>
      <c r="C18" s="130"/>
      <c r="D18" s="129" t="s">
        <v>126</v>
      </c>
      <c r="E18" s="130"/>
      <c r="F18" s="129" t="s">
        <v>119</v>
      </c>
      <c r="G18" s="130"/>
      <c r="H18" s="129" t="s">
        <v>120</v>
      </c>
      <c r="I18" s="130"/>
      <c r="J18" s="129" t="s">
        <v>121</v>
      </c>
      <c r="K18" s="130"/>
      <c r="L18" s="129" t="s">
        <v>122</v>
      </c>
      <c r="M18" s="130"/>
      <c r="N18" s="129" t="s">
        <v>123</v>
      </c>
      <c r="O18" s="130"/>
      <c r="P18" s="129" t="s">
        <v>316</v>
      </c>
      <c r="Q18" s="130"/>
    </row>
    <row r="19" spans="1:18" customFormat="1" ht="45">
      <c r="A19" s="26" t="s">
        <v>218</v>
      </c>
      <c r="B19" s="5" t="s">
        <v>242</v>
      </c>
      <c r="C19" s="5" t="s">
        <v>245</v>
      </c>
      <c r="D19" s="5" t="s">
        <v>242</v>
      </c>
      <c r="E19" s="5" t="s">
        <v>245</v>
      </c>
      <c r="F19" s="5" t="s">
        <v>242</v>
      </c>
      <c r="G19" s="5" t="s">
        <v>245</v>
      </c>
      <c r="H19" s="5" t="s">
        <v>242</v>
      </c>
      <c r="I19" s="5" t="s">
        <v>245</v>
      </c>
      <c r="J19" s="5" t="s">
        <v>242</v>
      </c>
      <c r="K19" s="5" t="s">
        <v>245</v>
      </c>
      <c r="L19" s="5" t="s">
        <v>242</v>
      </c>
      <c r="M19" s="5" t="s">
        <v>245</v>
      </c>
      <c r="N19" s="5" t="s">
        <v>242</v>
      </c>
      <c r="O19" s="5" t="s">
        <v>245</v>
      </c>
      <c r="P19" s="5" t="s">
        <v>240</v>
      </c>
      <c r="Q19" s="5" t="s">
        <v>241</v>
      </c>
    </row>
    <row r="20" spans="1:18" customFormat="1" ht="15">
      <c r="A20" s="119" t="s">
        <v>2</v>
      </c>
      <c r="B20" s="122">
        <v>119</v>
      </c>
      <c r="C20" s="122">
        <v>0</v>
      </c>
      <c r="D20" s="122">
        <v>2</v>
      </c>
      <c r="E20" s="122">
        <v>0</v>
      </c>
      <c r="F20" s="122">
        <v>6</v>
      </c>
      <c r="G20" s="122">
        <v>0</v>
      </c>
      <c r="H20" s="122">
        <v>9</v>
      </c>
      <c r="I20" s="122">
        <v>0</v>
      </c>
      <c r="J20" s="122">
        <v>59</v>
      </c>
      <c r="K20" s="122">
        <v>0</v>
      </c>
      <c r="L20" s="122">
        <v>42</v>
      </c>
      <c r="M20" s="122">
        <v>0</v>
      </c>
      <c r="N20" s="122"/>
      <c r="O20" s="122"/>
      <c r="P20" s="122">
        <v>8</v>
      </c>
      <c r="Q20" s="122">
        <v>0</v>
      </c>
      <c r="R20" t="s">
        <v>328</v>
      </c>
    </row>
    <row r="21" spans="1:18" customFormat="1" ht="15">
      <c r="A21" s="119" t="s">
        <v>2</v>
      </c>
      <c r="B21" s="122">
        <v>1</v>
      </c>
      <c r="C21" s="122">
        <v>0</v>
      </c>
      <c r="D21" s="122">
        <v>1</v>
      </c>
      <c r="E21" s="122">
        <v>0</v>
      </c>
      <c r="F21" s="122">
        <v>1</v>
      </c>
      <c r="G21" s="122">
        <v>0</v>
      </c>
      <c r="H21" s="122">
        <v>1</v>
      </c>
      <c r="I21" s="122">
        <v>0</v>
      </c>
      <c r="J21" s="122">
        <v>1</v>
      </c>
      <c r="K21" s="122">
        <v>0</v>
      </c>
      <c r="L21" s="122">
        <v>1</v>
      </c>
      <c r="M21" s="122">
        <v>0</v>
      </c>
      <c r="N21" s="122"/>
      <c r="O21" s="122"/>
      <c r="P21" s="122">
        <v>0</v>
      </c>
      <c r="Q21" s="122">
        <v>0</v>
      </c>
      <c r="R21" t="s">
        <v>331</v>
      </c>
    </row>
    <row r="22" spans="1:18" customFormat="1" ht="15">
      <c r="A22" s="119" t="s">
        <v>2</v>
      </c>
      <c r="B22" s="122">
        <v>15</v>
      </c>
      <c r="C22" s="122">
        <v>0</v>
      </c>
      <c r="D22" s="122">
        <v>15</v>
      </c>
      <c r="E22" s="122">
        <v>0</v>
      </c>
      <c r="F22" s="122">
        <v>14</v>
      </c>
      <c r="G22" s="122">
        <v>0</v>
      </c>
      <c r="H22" s="122">
        <v>23</v>
      </c>
      <c r="I22" s="122">
        <v>0</v>
      </c>
      <c r="J22" s="122">
        <v>103</v>
      </c>
      <c r="K22" s="122">
        <v>0</v>
      </c>
      <c r="L22" s="122">
        <v>37</v>
      </c>
      <c r="M22" s="122">
        <v>0</v>
      </c>
      <c r="N22" s="122"/>
      <c r="O22" s="122"/>
      <c r="P22" s="122">
        <v>0</v>
      </c>
      <c r="Q22" s="122">
        <v>0</v>
      </c>
      <c r="R22" t="s">
        <v>333</v>
      </c>
    </row>
    <row r="23" spans="1:18" customFormat="1" ht="15">
      <c r="A23" s="29"/>
      <c r="B23" s="49"/>
      <c r="C23" s="49"/>
      <c r="D23" s="49"/>
      <c r="E23" s="49"/>
      <c r="F23" s="49"/>
      <c r="G23" s="49"/>
      <c r="H23" s="49"/>
      <c r="I23" s="49"/>
      <c r="J23" s="49"/>
      <c r="K23" s="49"/>
      <c r="L23" s="49"/>
      <c r="M23" s="49"/>
      <c r="N23" s="49"/>
      <c r="O23" s="49"/>
      <c r="P23" s="49"/>
      <c r="Q23" s="49"/>
    </row>
    <row r="24" spans="1:18" customFormat="1" ht="15">
      <c r="A24" s="29"/>
      <c r="B24" s="49"/>
      <c r="C24" s="49"/>
      <c r="D24" s="49"/>
      <c r="E24" s="49"/>
      <c r="F24" s="49"/>
      <c r="G24" s="49"/>
      <c r="H24" s="49"/>
      <c r="I24" s="49"/>
      <c r="J24" s="49"/>
      <c r="K24" s="49"/>
      <c r="L24" s="49"/>
      <c r="M24" s="49"/>
      <c r="N24" s="49"/>
      <c r="O24" s="49"/>
      <c r="P24" s="49"/>
      <c r="Q24" s="49"/>
    </row>
    <row r="25" spans="1:18" customFormat="1" ht="15">
      <c r="A25" s="29"/>
      <c r="B25" s="49"/>
      <c r="C25" s="49"/>
      <c r="D25" s="49"/>
      <c r="E25" s="49"/>
      <c r="F25" s="49"/>
      <c r="G25" s="49"/>
      <c r="H25" s="49"/>
      <c r="I25" s="49"/>
      <c r="J25" s="49"/>
      <c r="K25" s="49"/>
      <c r="L25" s="49"/>
      <c r="M25" s="49"/>
      <c r="N25" s="49"/>
      <c r="O25" s="49"/>
      <c r="P25" s="49"/>
      <c r="Q25" s="49"/>
    </row>
    <row r="26" spans="1:18" customFormat="1" ht="15">
      <c r="A26" s="29"/>
      <c r="B26" s="49"/>
      <c r="C26" s="49"/>
      <c r="D26" s="49"/>
      <c r="E26" s="49"/>
      <c r="F26" s="49"/>
      <c r="G26" s="49"/>
      <c r="H26" s="49"/>
      <c r="I26" s="49"/>
      <c r="J26" s="49"/>
      <c r="K26" s="49"/>
      <c r="L26" s="49"/>
      <c r="M26" s="49"/>
      <c r="N26" s="49"/>
      <c r="O26" s="49"/>
      <c r="P26" s="49"/>
      <c r="Q26" s="49"/>
    </row>
    <row r="27" spans="1:18" customFormat="1" ht="15">
      <c r="A27" s="29"/>
      <c r="B27" s="49"/>
      <c r="C27" s="49"/>
      <c r="D27" s="49"/>
      <c r="E27" s="49"/>
      <c r="F27" s="49"/>
      <c r="G27" s="49"/>
      <c r="H27" s="49"/>
      <c r="I27" s="49"/>
      <c r="J27" s="49"/>
      <c r="K27" s="49"/>
      <c r="L27" s="49"/>
      <c r="M27" s="49"/>
      <c r="N27" s="49"/>
      <c r="O27" s="49"/>
      <c r="P27" s="49"/>
      <c r="Q27" s="49"/>
    </row>
    <row r="28" spans="1:18" s="18" customFormat="1" ht="15">
      <c r="A28" s="58" t="s">
        <v>116</v>
      </c>
    </row>
    <row r="29" spans="1:18">
      <c r="A29" s="7" t="s">
        <v>230</v>
      </c>
      <c r="B29" s="7"/>
      <c r="C29" s="7"/>
      <c r="D29" s="8"/>
      <c r="E29" s="8"/>
      <c r="F29" s="8"/>
      <c r="G29" s="8"/>
      <c r="H29" s="8"/>
      <c r="I29" s="8"/>
      <c r="J29" s="8"/>
      <c r="K29" s="8"/>
      <c r="L29" s="8"/>
      <c r="M29" s="8"/>
    </row>
    <row r="30" spans="1:18">
      <c r="A30" s="7" t="s">
        <v>50</v>
      </c>
      <c r="B30" s="7"/>
      <c r="C30" s="7"/>
      <c r="D30" s="8"/>
      <c r="E30" s="8"/>
      <c r="F30" s="8"/>
      <c r="G30" s="8"/>
      <c r="H30" s="8"/>
      <c r="I30" s="8"/>
      <c r="J30" s="8"/>
      <c r="K30" s="8"/>
      <c r="L30" s="8"/>
      <c r="M30" s="8"/>
    </row>
    <row r="31" spans="1:18">
      <c r="A31" s="55" t="s">
        <v>278</v>
      </c>
      <c r="B31" s="7"/>
      <c r="C31" s="7"/>
      <c r="D31" s="8"/>
      <c r="E31" s="8"/>
      <c r="F31" s="8"/>
      <c r="G31" s="8"/>
      <c r="H31" s="8"/>
      <c r="I31" s="8"/>
      <c r="J31" s="8"/>
      <c r="K31" s="8"/>
      <c r="L31" s="8"/>
      <c r="M31" s="8"/>
    </row>
    <row r="32" spans="1:18">
      <c r="A32" s="7" t="s">
        <v>279</v>
      </c>
    </row>
    <row r="33" spans="1:17">
      <c r="A33" s="55" t="s">
        <v>280</v>
      </c>
      <c r="B33" s="7"/>
      <c r="C33" s="7"/>
      <c r="D33" s="8"/>
      <c r="E33" s="8"/>
      <c r="F33" s="8"/>
      <c r="G33" s="8"/>
      <c r="H33" s="8"/>
      <c r="I33" s="8"/>
      <c r="J33" s="8"/>
      <c r="K33" s="8"/>
      <c r="L33" s="8"/>
      <c r="M33" s="8"/>
    </row>
    <row r="34" spans="1:17" s="45" customFormat="1">
      <c r="A34" s="55" t="s">
        <v>188</v>
      </c>
      <c r="B34" s="51"/>
      <c r="C34" s="51"/>
      <c r="D34" s="51"/>
    </row>
    <row r="35" spans="1:17">
      <c r="A35" s="55" t="s">
        <v>244</v>
      </c>
      <c r="B35" s="7"/>
      <c r="C35" s="7"/>
      <c r="D35" s="8"/>
      <c r="E35" s="8"/>
      <c r="F35" s="8"/>
      <c r="G35" s="8"/>
      <c r="H35" s="8"/>
      <c r="I35" s="8"/>
      <c r="J35" s="8"/>
      <c r="K35" s="8"/>
      <c r="L35" s="8"/>
      <c r="M35" s="8"/>
    </row>
    <row r="36" spans="1:17">
      <c r="A36" s="55" t="s">
        <v>277</v>
      </c>
      <c r="B36" s="90"/>
      <c r="C36" s="90"/>
      <c r="D36" s="90"/>
      <c r="E36" s="90"/>
      <c r="F36" s="90"/>
      <c r="G36" s="90"/>
      <c r="H36" s="90"/>
      <c r="I36" s="90"/>
      <c r="J36" s="90"/>
      <c r="K36" s="90"/>
      <c r="L36" s="90"/>
      <c r="M36" s="90"/>
    </row>
    <row r="37" spans="1:17">
      <c r="A37" s="90"/>
      <c r="B37" s="90"/>
      <c r="C37" s="90"/>
      <c r="D37" s="90"/>
      <c r="E37" s="90"/>
      <c r="F37" s="90"/>
      <c r="G37" s="90"/>
      <c r="H37" s="90"/>
      <c r="I37" s="90"/>
      <c r="J37" s="90"/>
      <c r="K37" s="90"/>
      <c r="L37" s="90"/>
      <c r="M37" s="90"/>
    </row>
    <row r="38" spans="1:17">
      <c r="A38" s="90"/>
      <c r="B38" s="90"/>
      <c r="C38" s="90"/>
      <c r="D38" s="90"/>
      <c r="E38" s="90"/>
      <c r="F38" s="90"/>
      <c r="G38" s="90"/>
      <c r="H38" s="90"/>
      <c r="I38" s="90"/>
      <c r="J38" s="90"/>
      <c r="K38" s="90"/>
      <c r="L38" s="90"/>
      <c r="M38" s="90"/>
    </row>
    <row r="39" spans="1:17" s="56" customFormat="1">
      <c r="A39" s="60" t="s">
        <v>253</v>
      </c>
    </row>
    <row r="40" spans="1:17" ht="30">
      <c r="A40" s="62" t="s">
        <v>38</v>
      </c>
      <c r="B40" s="103" t="s">
        <v>39</v>
      </c>
      <c r="C40" s="110" t="s">
        <v>310</v>
      </c>
      <c r="D40" s="8"/>
      <c r="E40" s="8"/>
      <c r="F40" s="8"/>
      <c r="G40" s="8"/>
      <c r="H40" s="8"/>
      <c r="I40" s="8"/>
      <c r="J40" s="8"/>
      <c r="K40" s="31"/>
      <c r="L40" s="31"/>
      <c r="M40" s="17"/>
    </row>
    <row r="41" spans="1:17" ht="15.7" customHeight="1">
      <c r="A41" s="118">
        <v>44378</v>
      </c>
      <c r="B41" s="116" t="s">
        <v>2</v>
      </c>
      <c r="C41" s="49" t="s">
        <v>337</v>
      </c>
      <c r="D41" s="8"/>
      <c r="E41" s="8"/>
      <c r="F41" s="8"/>
      <c r="G41" s="8"/>
      <c r="H41" s="8"/>
      <c r="I41" s="27"/>
      <c r="J41" s="17"/>
      <c r="K41" s="17"/>
      <c r="M41" s="17"/>
    </row>
    <row r="42" spans="1:17" ht="15" customHeight="1">
      <c r="D42" s="129" t="s">
        <v>127</v>
      </c>
      <c r="E42" s="131"/>
      <c r="F42" s="131"/>
      <c r="G42" s="131"/>
      <c r="H42" s="130"/>
      <c r="I42" s="129" t="s">
        <v>308</v>
      </c>
      <c r="J42" s="131"/>
      <c r="K42" s="131"/>
      <c r="L42" s="131"/>
      <c r="M42" s="131"/>
      <c r="N42" s="131"/>
      <c r="O42" s="131"/>
      <c r="P42" s="131"/>
      <c r="Q42" s="130"/>
    </row>
    <row r="43" spans="1:17" ht="60">
      <c r="A43" s="26" t="s">
        <v>124</v>
      </c>
      <c r="B43" s="26" t="s">
        <v>134</v>
      </c>
      <c r="C43" s="26" t="s">
        <v>133</v>
      </c>
      <c r="D43" s="5" t="s">
        <v>302</v>
      </c>
      <c r="E43" s="5" t="s">
        <v>303</v>
      </c>
      <c r="F43" s="5" t="s">
        <v>191</v>
      </c>
      <c r="G43" s="5" t="s">
        <v>190</v>
      </c>
      <c r="H43" s="80" t="s">
        <v>311</v>
      </c>
      <c r="I43" s="5" t="s">
        <v>224</v>
      </c>
      <c r="J43" s="5" t="s">
        <v>223</v>
      </c>
      <c r="K43" s="80" t="s">
        <v>312</v>
      </c>
      <c r="L43" s="5" t="s">
        <v>222</v>
      </c>
      <c r="M43" s="5" t="s">
        <v>220</v>
      </c>
      <c r="N43" s="80" t="s">
        <v>313</v>
      </c>
      <c r="O43" s="5" t="s">
        <v>192</v>
      </c>
      <c r="P43" s="5" t="s">
        <v>189</v>
      </c>
      <c r="Q43" s="80" t="s">
        <v>314</v>
      </c>
    </row>
    <row r="44" spans="1:17" ht="30">
      <c r="A44" s="122" t="s">
        <v>338</v>
      </c>
      <c r="B44" s="122" t="s">
        <v>339</v>
      </c>
      <c r="C44" s="122" t="s">
        <v>340</v>
      </c>
      <c r="D44" s="49" t="s">
        <v>341</v>
      </c>
      <c r="E44" s="54">
        <v>1013</v>
      </c>
      <c r="F44" s="54" t="s">
        <v>348</v>
      </c>
      <c r="G44" s="49" t="s">
        <v>342</v>
      </c>
      <c r="H44" s="49">
        <f>ROUND(100*((10407-14634)/14634),2)</f>
        <v>-28.88</v>
      </c>
      <c r="I44" s="49"/>
      <c r="J44" s="49"/>
      <c r="K44" s="49"/>
      <c r="L44" s="54">
        <f>7746728</f>
        <v>7746728</v>
      </c>
      <c r="M44" s="54">
        <v>14331859</v>
      </c>
      <c r="N44" s="54">
        <f>ROUND(100*((7746728-14331859)/14331859),2)</f>
        <v>-45.95</v>
      </c>
      <c r="O44" s="54">
        <v>50143</v>
      </c>
      <c r="P44" s="54">
        <v>40739</v>
      </c>
      <c r="Q44" s="54">
        <f>ROUND(100*((50143-40739)/40739),2)</f>
        <v>23.08</v>
      </c>
    </row>
    <row r="45" spans="1:17" ht="30">
      <c r="A45" s="122" t="s">
        <v>338</v>
      </c>
      <c r="B45" s="122" t="s">
        <v>328</v>
      </c>
      <c r="C45" s="122" t="s">
        <v>340</v>
      </c>
      <c r="D45" s="49" t="s">
        <v>343</v>
      </c>
      <c r="E45" s="54">
        <v>47</v>
      </c>
      <c r="F45" s="54" t="s">
        <v>347</v>
      </c>
      <c r="G45" s="49" t="s">
        <v>344</v>
      </c>
      <c r="H45" s="49">
        <f>ROUND(100*((598-853)/853),2)</f>
        <v>-29.89</v>
      </c>
      <c r="I45" s="49"/>
      <c r="J45" s="49"/>
      <c r="K45" s="49"/>
      <c r="L45" s="122" t="s">
        <v>345</v>
      </c>
      <c r="M45" s="122" t="s">
        <v>345</v>
      </c>
      <c r="N45" s="122" t="s">
        <v>345</v>
      </c>
      <c r="O45" s="49"/>
      <c r="P45" s="122" t="s">
        <v>345</v>
      </c>
      <c r="Q45" s="122" t="s">
        <v>345</v>
      </c>
    </row>
    <row r="46" spans="1:17" ht="30">
      <c r="A46" s="122" t="s">
        <v>338</v>
      </c>
      <c r="B46" s="33" t="s">
        <v>332</v>
      </c>
      <c r="C46" s="122" t="s">
        <v>340</v>
      </c>
      <c r="D46" s="49" t="s">
        <v>346</v>
      </c>
      <c r="E46" s="49"/>
      <c r="F46" s="49"/>
      <c r="G46" s="49"/>
      <c r="H46" s="49"/>
      <c r="I46" s="49"/>
      <c r="J46" s="49"/>
      <c r="K46" s="49"/>
      <c r="L46" s="49" t="s">
        <v>345</v>
      </c>
      <c r="M46" s="49"/>
      <c r="N46" s="122" t="s">
        <v>345</v>
      </c>
      <c r="O46" s="49"/>
      <c r="P46" s="49"/>
      <c r="Q46" s="49"/>
    </row>
    <row r="47" spans="1:17">
      <c r="A47" s="55" t="s">
        <v>300</v>
      </c>
      <c r="B47" s="111"/>
      <c r="C47" s="111"/>
      <c r="D47" s="109"/>
      <c r="E47" s="109"/>
      <c r="F47" s="109"/>
      <c r="G47" s="109"/>
      <c r="H47" s="109"/>
      <c r="I47" s="109"/>
      <c r="J47" s="109"/>
      <c r="K47" s="109"/>
      <c r="L47" s="109"/>
      <c r="M47" s="109"/>
      <c r="N47" s="109"/>
      <c r="O47" s="109"/>
      <c r="P47" s="109"/>
      <c r="Q47" s="109"/>
    </row>
    <row r="48" spans="1:17">
      <c r="A48" s="55" t="s">
        <v>301</v>
      </c>
      <c r="B48" s="7"/>
      <c r="C48" s="8"/>
      <c r="D48" s="8"/>
      <c r="E48" s="8"/>
      <c r="F48" s="8"/>
      <c r="G48" s="8"/>
      <c r="H48" s="8"/>
      <c r="I48" s="8"/>
      <c r="J48" s="8"/>
      <c r="K48" s="8"/>
      <c r="M48" s="8"/>
    </row>
    <row r="49" spans="1:13">
      <c r="A49" s="55" t="s">
        <v>298</v>
      </c>
      <c r="B49" s="7"/>
      <c r="C49" s="8"/>
      <c r="D49" s="8"/>
      <c r="E49" s="8"/>
      <c r="F49" s="8"/>
      <c r="G49" s="8"/>
      <c r="H49" s="8"/>
      <c r="I49" s="8"/>
      <c r="J49" s="8"/>
      <c r="K49" s="8"/>
      <c r="M49" s="8"/>
    </row>
    <row r="50" spans="1:13">
      <c r="A50" s="55" t="s">
        <v>299</v>
      </c>
      <c r="B50" s="7"/>
      <c r="C50" s="8"/>
      <c r="D50" s="8"/>
      <c r="E50" s="8"/>
      <c r="F50" s="8"/>
      <c r="G50" s="8"/>
      <c r="H50" s="8"/>
      <c r="I50" s="8"/>
      <c r="J50" s="8"/>
      <c r="K50" s="8"/>
      <c r="L50" s="8"/>
      <c r="M50" s="8"/>
    </row>
    <row r="51" spans="1:13">
      <c r="A51" s="55"/>
      <c r="B51" s="7"/>
      <c r="C51" s="8"/>
      <c r="D51" s="8"/>
      <c r="E51" s="8"/>
      <c r="F51" s="8"/>
      <c r="G51" s="8"/>
      <c r="H51" s="8"/>
      <c r="I51" s="8"/>
      <c r="J51" s="8"/>
      <c r="K51" s="8"/>
      <c r="L51" s="8"/>
      <c r="M51" s="8"/>
    </row>
    <row r="52" spans="1:13">
      <c r="A52" s="7"/>
      <c r="B52" s="7"/>
      <c r="C52" s="8"/>
      <c r="D52" s="8"/>
      <c r="E52" s="8"/>
      <c r="F52" s="8"/>
      <c r="G52" s="8"/>
      <c r="H52" s="8"/>
      <c r="I52" s="8"/>
      <c r="J52" s="8"/>
      <c r="K52" s="8"/>
      <c r="L52" s="8"/>
      <c r="M52" s="8"/>
    </row>
    <row r="53" spans="1:13">
      <c r="A53" s="7"/>
      <c r="B53" s="7"/>
      <c r="C53" s="8"/>
      <c r="D53" s="8"/>
      <c r="E53" s="8"/>
      <c r="F53" s="8"/>
      <c r="G53" s="8"/>
      <c r="H53" s="8"/>
      <c r="I53" s="8"/>
      <c r="J53" s="8"/>
      <c r="K53" s="8"/>
      <c r="L53" s="8"/>
      <c r="M53" s="8"/>
    </row>
    <row r="54" spans="1:13">
      <c r="A54" s="93" t="s">
        <v>193</v>
      </c>
      <c r="B54" s="95"/>
      <c r="C54" s="96"/>
      <c r="D54" s="43"/>
      <c r="E54" s="43"/>
      <c r="F54" s="43"/>
      <c r="G54" s="43"/>
      <c r="H54" s="43"/>
      <c r="I54" s="43"/>
      <c r="J54" s="43"/>
      <c r="K54" s="43"/>
      <c r="L54" s="43"/>
      <c r="M54" s="43"/>
    </row>
    <row r="55" spans="1:13" ht="300">
      <c r="A55" s="97" t="s">
        <v>261</v>
      </c>
      <c r="B55" s="97" t="s">
        <v>336</v>
      </c>
      <c r="C55" s="8"/>
      <c r="D55" s="8"/>
      <c r="E55" s="8"/>
      <c r="F55" s="8"/>
      <c r="G55" s="8"/>
      <c r="H55" s="8"/>
      <c r="I55" s="8"/>
      <c r="J55" s="8"/>
      <c r="K55" s="8"/>
      <c r="L55" s="8"/>
      <c r="M55" s="8"/>
    </row>
    <row r="56" spans="1:13" ht="285">
      <c r="A56" s="97" t="s">
        <v>262</v>
      </c>
      <c r="B56" s="97" t="s">
        <v>349</v>
      </c>
      <c r="C56" s="8"/>
    </row>
  </sheetData>
  <mergeCells count="11">
    <mergeCell ref="B17:Q17"/>
    <mergeCell ref="D42:H42"/>
    <mergeCell ref="L18:M18"/>
    <mergeCell ref="N18:O18"/>
    <mergeCell ref="B18:C18"/>
    <mergeCell ref="D18:E18"/>
    <mergeCell ref="F18:G18"/>
    <mergeCell ref="H18:I18"/>
    <mergeCell ref="J18:K18"/>
    <mergeCell ref="I42:Q42"/>
    <mergeCell ref="P18:Q18"/>
  </mergeCells>
  <pageMargins left="0.7" right="0.7" top="0.75" bottom="0.75" header="0.3" footer="0.3"/>
  <pageSetup paperSize="9" scale="72" orientation="landscape"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I64"/>
  <sheetViews>
    <sheetView topLeftCell="A63" zoomScale="85" zoomScaleNormal="85" workbookViewId="0">
      <selection activeCell="B63" sqref="B63"/>
    </sheetView>
  </sheetViews>
  <sheetFormatPr defaultColWidth="9.06640625" defaultRowHeight="15.75"/>
  <cols>
    <col min="1" max="1" width="22.46484375" style="85" customWidth="1"/>
    <col min="2" max="2" width="18.59765625" style="85" customWidth="1"/>
    <col min="3" max="3" width="16.9296875" style="85" customWidth="1"/>
    <col min="4" max="5" width="16.06640625" style="85" customWidth="1"/>
    <col min="6" max="6" width="16.19921875" style="85" customWidth="1"/>
    <col min="7" max="7" width="22.59765625" style="85" customWidth="1"/>
    <col min="8" max="8" width="35.59765625" style="85" customWidth="1"/>
    <col min="9" max="16384" width="9.06640625" style="85"/>
  </cols>
  <sheetData>
    <row r="1" spans="1:9" s="17" customFormat="1" ht="17.25">
      <c r="A1" s="16" t="s">
        <v>254</v>
      </c>
      <c r="B1" s="16"/>
    </row>
    <row r="2" spans="1:9" s="17" customFormat="1">
      <c r="A2" s="81" t="s">
        <v>203</v>
      </c>
    </row>
    <row r="3" spans="1:9" s="17" customFormat="1" ht="17.25">
      <c r="A3" s="81" t="s">
        <v>199</v>
      </c>
      <c r="B3" s="16"/>
    </row>
    <row r="4" spans="1:9" s="75" customFormat="1" ht="15">
      <c r="A4" s="81" t="s">
        <v>209</v>
      </c>
    </row>
    <row r="5" spans="1:9">
      <c r="A5" s="79" t="s">
        <v>38</v>
      </c>
      <c r="B5" s="79" t="s">
        <v>39</v>
      </c>
      <c r="I5" s="88"/>
    </row>
    <row r="6" spans="1:9">
      <c r="A6" s="112">
        <v>44378</v>
      </c>
      <c r="B6" s="116" t="s">
        <v>2</v>
      </c>
      <c r="I6" s="88"/>
    </row>
    <row r="7" spans="1:9" ht="165">
      <c r="A7" s="26" t="s">
        <v>28</v>
      </c>
      <c r="B7" s="5" t="s">
        <v>180</v>
      </c>
      <c r="C7" s="5" t="s">
        <v>27</v>
      </c>
      <c r="D7" s="5" t="s">
        <v>206</v>
      </c>
      <c r="E7" s="5" t="s">
        <v>40</v>
      </c>
      <c r="F7" s="5" t="s">
        <v>41</v>
      </c>
      <c r="G7" s="5" t="s">
        <v>350</v>
      </c>
      <c r="H7" s="5" t="s">
        <v>215</v>
      </c>
      <c r="I7" s="5" t="s">
        <v>115</v>
      </c>
    </row>
    <row r="8" spans="1:9" ht="75">
      <c r="A8" s="136" t="s">
        <v>351</v>
      </c>
      <c r="B8" s="137" t="s">
        <v>213</v>
      </c>
      <c r="C8" s="138" t="s">
        <v>141</v>
      </c>
      <c r="D8" s="139" t="s">
        <v>352</v>
      </c>
      <c r="E8" s="139" t="s">
        <v>353</v>
      </c>
      <c r="F8" s="139" t="s">
        <v>354</v>
      </c>
      <c r="G8">
        <v>455</v>
      </c>
      <c r="H8">
        <v>100</v>
      </c>
      <c r="I8" s="140" t="s">
        <v>355</v>
      </c>
    </row>
    <row r="9" spans="1:9" ht="75">
      <c r="A9" s="136" t="s">
        <v>356</v>
      </c>
      <c r="B9" s="141" t="s">
        <v>212</v>
      </c>
      <c r="C9" s="138" t="s">
        <v>141</v>
      </c>
      <c r="D9" s="139" t="s">
        <v>352</v>
      </c>
      <c r="E9" s="139" t="s">
        <v>353</v>
      </c>
      <c r="F9" s="139" t="s">
        <v>354</v>
      </c>
      <c r="G9">
        <v>93</v>
      </c>
      <c r="H9">
        <v>0</v>
      </c>
      <c r="I9" s="140" t="s">
        <v>355</v>
      </c>
    </row>
    <row r="10" spans="1:9" ht="60">
      <c r="A10" s="136" t="s">
        <v>357</v>
      </c>
      <c r="B10" s="141" t="s">
        <v>212</v>
      </c>
      <c r="C10" s="138" t="s">
        <v>143</v>
      </c>
      <c r="D10" s="139" t="s">
        <v>352</v>
      </c>
      <c r="E10" s="139" t="s">
        <v>353</v>
      </c>
      <c r="F10" s="139" t="s">
        <v>354</v>
      </c>
      <c r="G10">
        <v>26</v>
      </c>
      <c r="H10">
        <v>100</v>
      </c>
      <c r="I10" s="140" t="s">
        <v>355</v>
      </c>
    </row>
    <row r="11" spans="1:9" ht="45">
      <c r="A11" s="136" t="s">
        <v>358</v>
      </c>
      <c r="B11" s="137" t="s">
        <v>213</v>
      </c>
      <c r="C11" s="138" t="s">
        <v>144</v>
      </c>
      <c r="D11" s="139" t="s">
        <v>352</v>
      </c>
      <c r="E11" s="139" t="s">
        <v>353</v>
      </c>
      <c r="F11" s="139" t="s">
        <v>354</v>
      </c>
      <c r="G11">
        <v>157</v>
      </c>
      <c r="H11">
        <v>100</v>
      </c>
      <c r="I11" s="140" t="s">
        <v>355</v>
      </c>
    </row>
    <row r="12" spans="1:9" ht="45">
      <c r="A12" s="136" t="s">
        <v>359</v>
      </c>
      <c r="B12" s="137" t="s">
        <v>213</v>
      </c>
      <c r="C12" s="138" t="s">
        <v>146</v>
      </c>
      <c r="D12" s="139" t="s">
        <v>352</v>
      </c>
      <c r="E12" s="139" t="s">
        <v>353</v>
      </c>
      <c r="F12" s="139" t="s">
        <v>354</v>
      </c>
      <c r="G12">
        <v>280</v>
      </c>
      <c r="H12">
        <v>100</v>
      </c>
      <c r="I12" s="140" t="s">
        <v>355</v>
      </c>
    </row>
    <row r="13" spans="1:9" s="101" customFormat="1" ht="45">
      <c r="A13" s="136" t="s">
        <v>360</v>
      </c>
      <c r="B13" s="137" t="s">
        <v>213</v>
      </c>
      <c r="C13" s="138" t="s">
        <v>361</v>
      </c>
      <c r="D13" s="139" t="s">
        <v>352</v>
      </c>
      <c r="E13" s="139" t="s">
        <v>353</v>
      </c>
      <c r="F13" s="139" t="s">
        <v>354</v>
      </c>
      <c r="G13">
        <v>17</v>
      </c>
      <c r="H13">
        <v>100</v>
      </c>
      <c r="I13" s="140" t="s">
        <v>355</v>
      </c>
    </row>
    <row r="14" spans="1:9" s="101" customFormat="1" ht="45">
      <c r="A14" s="136" t="s">
        <v>362</v>
      </c>
      <c r="B14" s="137" t="s">
        <v>213</v>
      </c>
      <c r="C14" s="138" t="s">
        <v>149</v>
      </c>
      <c r="D14" s="139" t="s">
        <v>352</v>
      </c>
      <c r="E14" s="139" t="s">
        <v>353</v>
      </c>
      <c r="F14" s="139" t="s">
        <v>354</v>
      </c>
      <c r="G14">
        <v>8180</v>
      </c>
      <c r="H14">
        <v>100</v>
      </c>
      <c r="I14" s="140" t="s">
        <v>355</v>
      </c>
    </row>
    <row r="15" spans="1:9" s="101" customFormat="1" ht="45">
      <c r="A15" s="136" t="s">
        <v>363</v>
      </c>
      <c r="B15" s="141" t="s">
        <v>212</v>
      </c>
      <c r="C15" s="138" t="s">
        <v>149</v>
      </c>
      <c r="D15" s="139" t="s">
        <v>352</v>
      </c>
      <c r="E15" s="139" t="s">
        <v>353</v>
      </c>
      <c r="F15" s="139" t="s">
        <v>354</v>
      </c>
      <c r="G15">
        <v>1621</v>
      </c>
      <c r="H15">
        <v>70.010000000000005</v>
      </c>
      <c r="I15" s="140" t="s">
        <v>355</v>
      </c>
    </row>
    <row r="16" spans="1:9" s="101" customFormat="1" ht="90">
      <c r="A16" s="136" t="s">
        <v>364</v>
      </c>
      <c r="B16" s="141" t="s">
        <v>212</v>
      </c>
      <c r="C16" s="138" t="s">
        <v>234</v>
      </c>
      <c r="D16" s="139" t="s">
        <v>352</v>
      </c>
      <c r="E16" s="139" t="s">
        <v>353</v>
      </c>
      <c r="F16" s="139" t="s">
        <v>354</v>
      </c>
      <c r="G16">
        <v>12</v>
      </c>
      <c r="H16">
        <v>0</v>
      </c>
      <c r="I16" s="140" t="s">
        <v>355</v>
      </c>
    </row>
    <row r="17" spans="1:9" s="101" customFormat="1" ht="45">
      <c r="A17" s="136" t="s">
        <v>365</v>
      </c>
      <c r="B17" s="137" t="s">
        <v>213</v>
      </c>
      <c r="C17" s="138" t="s">
        <v>150</v>
      </c>
      <c r="D17" s="139" t="s">
        <v>352</v>
      </c>
      <c r="E17" s="139" t="s">
        <v>353</v>
      </c>
      <c r="F17" s="139" t="s">
        <v>354</v>
      </c>
      <c r="G17">
        <v>1123</v>
      </c>
      <c r="H17">
        <v>0</v>
      </c>
      <c r="I17" s="140" t="s">
        <v>355</v>
      </c>
    </row>
    <row r="18" spans="1:9" s="101" customFormat="1" ht="60">
      <c r="A18" s="136" t="s">
        <v>366</v>
      </c>
      <c r="B18" s="141" t="s">
        <v>212</v>
      </c>
      <c r="C18" s="138" t="s">
        <v>150</v>
      </c>
      <c r="D18" s="139" t="s">
        <v>352</v>
      </c>
      <c r="E18" s="139" t="s">
        <v>353</v>
      </c>
      <c r="F18" s="139" t="s">
        <v>354</v>
      </c>
      <c r="G18">
        <v>57</v>
      </c>
      <c r="H18">
        <v>100</v>
      </c>
      <c r="I18" s="140" t="s">
        <v>355</v>
      </c>
    </row>
    <row r="19" spans="1:9" ht="75">
      <c r="A19" s="136" t="s">
        <v>367</v>
      </c>
      <c r="B19" s="141" t="s">
        <v>212</v>
      </c>
      <c r="C19" s="138" t="s">
        <v>151</v>
      </c>
      <c r="D19" s="139" t="s">
        <v>352</v>
      </c>
      <c r="E19" s="139" t="s">
        <v>353</v>
      </c>
      <c r="F19" s="139" t="s">
        <v>354</v>
      </c>
      <c r="G19">
        <v>106</v>
      </c>
      <c r="H19">
        <v>100</v>
      </c>
      <c r="I19" s="140" t="s">
        <v>355</v>
      </c>
    </row>
    <row r="20" spans="1:9" ht="45">
      <c r="A20" s="136" t="s">
        <v>368</v>
      </c>
      <c r="B20" s="137" t="s">
        <v>213</v>
      </c>
      <c r="C20" s="138" t="s">
        <v>154</v>
      </c>
      <c r="D20" s="139" t="s">
        <v>352</v>
      </c>
      <c r="E20" s="139" t="s">
        <v>353</v>
      </c>
      <c r="F20" s="139" t="s">
        <v>354</v>
      </c>
      <c r="G20">
        <v>309</v>
      </c>
      <c r="H20">
        <v>0</v>
      </c>
      <c r="I20" s="140" t="s">
        <v>355</v>
      </c>
    </row>
    <row r="21" spans="1:9" ht="45">
      <c r="A21" s="136" t="s">
        <v>369</v>
      </c>
      <c r="B21" s="141" t="s">
        <v>212</v>
      </c>
      <c r="C21" s="138" t="s">
        <v>370</v>
      </c>
      <c r="D21" s="139" t="s">
        <v>352</v>
      </c>
      <c r="E21" s="139" t="s">
        <v>353</v>
      </c>
      <c r="F21" s="139" t="s">
        <v>354</v>
      </c>
      <c r="G21">
        <v>3</v>
      </c>
      <c r="H21">
        <v>100</v>
      </c>
      <c r="I21" s="140" t="s">
        <v>355</v>
      </c>
    </row>
    <row r="22" spans="1:9" ht="60">
      <c r="A22" s="136" t="s">
        <v>371</v>
      </c>
      <c r="B22" s="141" t="s">
        <v>212</v>
      </c>
      <c r="C22" s="138" t="s">
        <v>155</v>
      </c>
      <c r="D22" s="139" t="s">
        <v>352</v>
      </c>
      <c r="E22" s="139" t="s">
        <v>353</v>
      </c>
      <c r="F22" s="139" t="s">
        <v>354</v>
      </c>
      <c r="G22">
        <v>38</v>
      </c>
      <c r="H22">
        <v>100</v>
      </c>
      <c r="I22" s="140" t="s">
        <v>355</v>
      </c>
    </row>
    <row r="23" spans="1:9" ht="60">
      <c r="A23" s="136" t="s">
        <v>372</v>
      </c>
      <c r="B23" s="141" t="s">
        <v>212</v>
      </c>
      <c r="C23" s="138" t="s">
        <v>155</v>
      </c>
      <c r="D23" s="139" t="s">
        <v>352</v>
      </c>
      <c r="E23" s="139" t="s">
        <v>353</v>
      </c>
      <c r="F23" s="139" t="s">
        <v>354</v>
      </c>
      <c r="G23">
        <v>51</v>
      </c>
      <c r="H23">
        <v>100</v>
      </c>
      <c r="I23" s="140" t="s">
        <v>355</v>
      </c>
    </row>
    <row r="24" spans="1:9" ht="45">
      <c r="A24" s="136" t="s">
        <v>373</v>
      </c>
      <c r="B24" s="141" t="s">
        <v>212</v>
      </c>
      <c r="C24" s="138" t="s">
        <v>155</v>
      </c>
      <c r="D24" s="139" t="s">
        <v>352</v>
      </c>
      <c r="E24" s="139" t="s">
        <v>353</v>
      </c>
      <c r="F24" s="139" t="s">
        <v>354</v>
      </c>
      <c r="G24">
        <v>121</v>
      </c>
      <c r="H24">
        <v>100</v>
      </c>
      <c r="I24" s="140" t="s">
        <v>355</v>
      </c>
    </row>
    <row r="25" spans="1:9" ht="60">
      <c r="A25" s="136" t="s">
        <v>374</v>
      </c>
      <c r="B25" s="141" t="s">
        <v>212</v>
      </c>
      <c r="C25" s="138" t="s">
        <v>155</v>
      </c>
      <c r="D25" s="139" t="s">
        <v>352</v>
      </c>
      <c r="E25" s="139" t="s">
        <v>353</v>
      </c>
      <c r="F25" s="139" t="s">
        <v>354</v>
      </c>
      <c r="G25">
        <v>46</v>
      </c>
      <c r="H25">
        <v>100</v>
      </c>
      <c r="I25" s="140" t="s">
        <v>355</v>
      </c>
    </row>
    <row r="26" spans="1:9" ht="45">
      <c r="A26" s="136" t="s">
        <v>375</v>
      </c>
      <c r="B26" s="137" t="s">
        <v>213</v>
      </c>
      <c r="C26" s="138" t="s">
        <v>155</v>
      </c>
      <c r="D26" s="139" t="s">
        <v>352</v>
      </c>
      <c r="E26" s="139" t="s">
        <v>353</v>
      </c>
      <c r="F26" s="139" t="s">
        <v>354</v>
      </c>
      <c r="G26">
        <v>1116</v>
      </c>
      <c r="H26">
        <v>100</v>
      </c>
      <c r="I26" s="140" t="s">
        <v>355</v>
      </c>
    </row>
    <row r="27" spans="1:9" ht="60">
      <c r="A27" s="136" t="s">
        <v>376</v>
      </c>
      <c r="B27" s="141" t="s">
        <v>212</v>
      </c>
      <c r="C27" s="138" t="s">
        <v>155</v>
      </c>
      <c r="D27" s="139" t="s">
        <v>352</v>
      </c>
      <c r="E27" s="139" t="s">
        <v>353</v>
      </c>
      <c r="F27" s="139" t="s">
        <v>354</v>
      </c>
      <c r="G27">
        <v>26</v>
      </c>
      <c r="H27">
        <v>100</v>
      </c>
      <c r="I27" s="140" t="s">
        <v>355</v>
      </c>
    </row>
    <row r="28" spans="1:9" ht="75">
      <c r="A28" s="136" t="s">
        <v>377</v>
      </c>
      <c r="B28" s="141" t="s">
        <v>212</v>
      </c>
      <c r="C28" s="138" t="s">
        <v>155</v>
      </c>
      <c r="D28" s="139" t="s">
        <v>352</v>
      </c>
      <c r="E28" s="139" t="s">
        <v>353</v>
      </c>
      <c r="F28" s="139" t="s">
        <v>354</v>
      </c>
      <c r="G28">
        <v>5</v>
      </c>
      <c r="H28">
        <v>100</v>
      </c>
      <c r="I28" s="140" t="s">
        <v>355</v>
      </c>
    </row>
    <row r="29" spans="1:9" ht="45">
      <c r="A29" s="136" t="s">
        <v>378</v>
      </c>
      <c r="B29" s="137" t="s">
        <v>213</v>
      </c>
      <c r="C29" s="138" t="s">
        <v>156</v>
      </c>
      <c r="D29" s="139" t="s">
        <v>352</v>
      </c>
      <c r="E29" s="139" t="s">
        <v>353</v>
      </c>
      <c r="F29" s="139" t="s">
        <v>354</v>
      </c>
      <c r="G29">
        <v>667</v>
      </c>
      <c r="H29">
        <v>100</v>
      </c>
      <c r="I29" s="140" t="s">
        <v>355</v>
      </c>
    </row>
    <row r="30" spans="1:9" ht="90">
      <c r="A30" s="136" t="s">
        <v>379</v>
      </c>
      <c r="B30" s="141" t="s">
        <v>212</v>
      </c>
      <c r="C30" s="138" t="s">
        <v>160</v>
      </c>
      <c r="D30" s="139" t="s">
        <v>352</v>
      </c>
      <c r="E30" s="139" t="s">
        <v>353</v>
      </c>
      <c r="F30" s="139" t="s">
        <v>354</v>
      </c>
      <c r="G30">
        <v>12</v>
      </c>
      <c r="H30">
        <v>100</v>
      </c>
      <c r="I30" s="140" t="s">
        <v>355</v>
      </c>
    </row>
    <row r="31" spans="1:9" ht="45">
      <c r="A31" s="136" t="s">
        <v>380</v>
      </c>
      <c r="B31" s="141" t="s">
        <v>212</v>
      </c>
      <c r="C31" s="138" t="s">
        <v>164</v>
      </c>
      <c r="D31" s="139" t="s">
        <v>352</v>
      </c>
      <c r="E31" s="139" t="s">
        <v>353</v>
      </c>
      <c r="F31" s="139" t="s">
        <v>354</v>
      </c>
      <c r="G31">
        <v>50</v>
      </c>
      <c r="H31">
        <v>100</v>
      </c>
      <c r="I31" s="140" t="s">
        <v>355</v>
      </c>
    </row>
    <row r="32" spans="1:9" ht="45">
      <c r="A32" s="136" t="s">
        <v>381</v>
      </c>
      <c r="B32" s="137" t="s">
        <v>213</v>
      </c>
      <c r="C32" s="138" t="s">
        <v>164</v>
      </c>
      <c r="D32" s="139" t="s">
        <v>352</v>
      </c>
      <c r="E32" s="139" t="s">
        <v>353</v>
      </c>
      <c r="F32" s="139" t="s">
        <v>354</v>
      </c>
      <c r="G32">
        <v>2715</v>
      </c>
      <c r="H32">
        <v>100</v>
      </c>
      <c r="I32" s="140" t="s">
        <v>355</v>
      </c>
    </row>
    <row r="33" spans="1:9" ht="45">
      <c r="A33" s="136" t="s">
        <v>382</v>
      </c>
      <c r="B33" s="137" t="s">
        <v>213</v>
      </c>
      <c r="C33" s="138" t="s">
        <v>164</v>
      </c>
      <c r="D33" s="139" t="s">
        <v>352</v>
      </c>
      <c r="E33" s="139" t="s">
        <v>353</v>
      </c>
      <c r="F33" s="139" t="s">
        <v>354</v>
      </c>
      <c r="G33">
        <v>390</v>
      </c>
      <c r="H33">
        <v>100</v>
      </c>
      <c r="I33" s="140" t="s">
        <v>355</v>
      </c>
    </row>
    <row r="34" spans="1:9" ht="45">
      <c r="A34" s="136" t="s">
        <v>383</v>
      </c>
      <c r="B34" s="141" t="s">
        <v>212</v>
      </c>
      <c r="C34" s="138" t="s">
        <v>166</v>
      </c>
      <c r="D34" s="139" t="s">
        <v>352</v>
      </c>
      <c r="E34" s="139" t="s">
        <v>353</v>
      </c>
      <c r="F34" s="139" t="s">
        <v>354</v>
      </c>
      <c r="G34">
        <v>18</v>
      </c>
      <c r="H34">
        <v>100</v>
      </c>
      <c r="I34" s="140" t="s">
        <v>355</v>
      </c>
    </row>
    <row r="35" spans="1:9" ht="45">
      <c r="A35" s="136" t="s">
        <v>384</v>
      </c>
      <c r="B35" s="137" t="s">
        <v>213</v>
      </c>
      <c r="C35" s="138" t="s">
        <v>166</v>
      </c>
      <c r="D35" s="139" t="s">
        <v>352</v>
      </c>
      <c r="E35" s="139" t="s">
        <v>353</v>
      </c>
      <c r="F35" s="139" t="s">
        <v>354</v>
      </c>
      <c r="G35">
        <v>1233</v>
      </c>
      <c r="H35">
        <v>100</v>
      </c>
      <c r="I35" s="140" t="s">
        <v>355</v>
      </c>
    </row>
    <row r="36" spans="1:9" ht="45">
      <c r="A36" s="136" t="s">
        <v>385</v>
      </c>
      <c r="B36" s="137" t="s">
        <v>213</v>
      </c>
      <c r="C36" s="138" t="s">
        <v>168</v>
      </c>
      <c r="D36" s="139" t="s">
        <v>352</v>
      </c>
      <c r="E36" s="139" t="s">
        <v>353</v>
      </c>
      <c r="F36" s="139" t="s">
        <v>354</v>
      </c>
      <c r="G36">
        <v>331</v>
      </c>
      <c r="H36">
        <v>100</v>
      </c>
      <c r="I36" s="140" t="s">
        <v>355</v>
      </c>
    </row>
    <row r="37" spans="1:9" ht="45">
      <c r="A37" s="136" t="s">
        <v>386</v>
      </c>
      <c r="B37" s="141" t="s">
        <v>212</v>
      </c>
      <c r="C37" s="138" t="s">
        <v>168</v>
      </c>
      <c r="D37" s="139" t="s">
        <v>352</v>
      </c>
      <c r="E37" s="139" t="s">
        <v>353</v>
      </c>
      <c r="F37" s="139" t="s">
        <v>354</v>
      </c>
      <c r="G37">
        <v>83</v>
      </c>
      <c r="H37">
        <v>100</v>
      </c>
      <c r="I37" s="140" t="s">
        <v>355</v>
      </c>
    </row>
    <row r="38" spans="1:9" ht="45">
      <c r="A38" t="s">
        <v>387</v>
      </c>
      <c r="B38" s="141" t="s">
        <v>212</v>
      </c>
      <c r="C38" t="s">
        <v>169</v>
      </c>
      <c r="D38" s="139" t="s">
        <v>352</v>
      </c>
      <c r="E38" s="139" t="s">
        <v>353</v>
      </c>
      <c r="F38" s="139" t="s">
        <v>354</v>
      </c>
      <c r="G38">
        <v>4</v>
      </c>
      <c r="H38">
        <v>0</v>
      </c>
      <c r="I38" s="140" t="s">
        <v>355</v>
      </c>
    </row>
    <row r="39" spans="1:9" ht="60">
      <c r="A39" s="136" t="s">
        <v>388</v>
      </c>
      <c r="B39" s="141" t="s">
        <v>212</v>
      </c>
      <c r="C39" s="138" t="s">
        <v>169</v>
      </c>
      <c r="D39" s="139" t="s">
        <v>352</v>
      </c>
      <c r="E39" s="139" t="s">
        <v>353</v>
      </c>
      <c r="F39" s="139" t="s">
        <v>354</v>
      </c>
      <c r="G39">
        <v>12</v>
      </c>
      <c r="H39">
        <v>83.33</v>
      </c>
      <c r="I39" s="140" t="s">
        <v>355</v>
      </c>
    </row>
    <row r="40" spans="1:9" ht="45">
      <c r="A40" s="136" t="s">
        <v>389</v>
      </c>
      <c r="B40" s="141" t="s">
        <v>212</v>
      </c>
      <c r="C40" s="138" t="s">
        <v>169</v>
      </c>
      <c r="D40" s="139" t="s">
        <v>352</v>
      </c>
      <c r="E40" s="139" t="s">
        <v>353</v>
      </c>
      <c r="F40" s="139" t="s">
        <v>354</v>
      </c>
      <c r="G40">
        <v>18</v>
      </c>
      <c r="H40">
        <v>100</v>
      </c>
      <c r="I40" s="140" t="s">
        <v>355</v>
      </c>
    </row>
    <row r="41" spans="1:9" ht="45">
      <c r="A41" s="136" t="s">
        <v>390</v>
      </c>
      <c r="B41" s="137" t="s">
        <v>221</v>
      </c>
      <c r="C41" s="138" t="s">
        <v>169</v>
      </c>
      <c r="D41" s="139" t="s">
        <v>352</v>
      </c>
      <c r="E41" s="139" t="s">
        <v>353</v>
      </c>
      <c r="F41" s="139" t="s">
        <v>354</v>
      </c>
      <c r="G41">
        <v>15</v>
      </c>
      <c r="H41">
        <v>100</v>
      </c>
      <c r="I41" s="140" t="s">
        <v>355</v>
      </c>
    </row>
    <row r="42" spans="1:9" ht="45">
      <c r="A42" s="136" t="s">
        <v>391</v>
      </c>
      <c r="B42" s="137" t="s">
        <v>213</v>
      </c>
      <c r="C42" s="138" t="s">
        <v>174</v>
      </c>
      <c r="D42" s="139" t="s">
        <v>352</v>
      </c>
      <c r="E42" s="139" t="s">
        <v>353</v>
      </c>
      <c r="F42" s="139" t="s">
        <v>354</v>
      </c>
      <c r="G42">
        <v>3</v>
      </c>
      <c r="H42">
        <v>100</v>
      </c>
      <c r="I42" s="140" t="s">
        <v>355</v>
      </c>
    </row>
    <row r="43" spans="1:9" ht="45">
      <c r="A43" s="136" t="s">
        <v>392</v>
      </c>
      <c r="B43" s="141" t="s">
        <v>212</v>
      </c>
      <c r="C43" s="138" t="s">
        <v>175</v>
      </c>
      <c r="D43" s="139" t="s">
        <v>352</v>
      </c>
      <c r="E43" s="139" t="s">
        <v>353</v>
      </c>
      <c r="F43" s="139" t="s">
        <v>354</v>
      </c>
      <c r="G43">
        <v>71</v>
      </c>
      <c r="H43">
        <v>92.96</v>
      </c>
      <c r="I43" s="140" t="s">
        <v>355</v>
      </c>
    </row>
    <row r="44" spans="1:9" ht="45">
      <c r="A44" s="136" t="s">
        <v>393</v>
      </c>
      <c r="B44" s="141" t="s">
        <v>212</v>
      </c>
      <c r="C44" s="138" t="s">
        <v>175</v>
      </c>
      <c r="D44" s="139" t="s">
        <v>352</v>
      </c>
      <c r="E44" s="139" t="s">
        <v>353</v>
      </c>
      <c r="F44" s="139" t="s">
        <v>354</v>
      </c>
      <c r="G44">
        <v>116</v>
      </c>
      <c r="H44">
        <v>56.9</v>
      </c>
      <c r="I44" s="140" t="s">
        <v>355</v>
      </c>
    </row>
    <row r="45" spans="1:9" ht="45">
      <c r="A45" s="136" t="s">
        <v>394</v>
      </c>
      <c r="B45" s="141" t="s">
        <v>212</v>
      </c>
      <c r="C45" s="138" t="s">
        <v>175</v>
      </c>
      <c r="D45" s="139" t="s">
        <v>352</v>
      </c>
      <c r="E45" s="139" t="s">
        <v>353</v>
      </c>
      <c r="F45" s="139" t="s">
        <v>354</v>
      </c>
      <c r="G45">
        <v>13</v>
      </c>
      <c r="H45">
        <f>ROUND(100*7/13,2)</f>
        <v>53.85</v>
      </c>
      <c r="I45" s="140" t="s">
        <v>355</v>
      </c>
    </row>
    <row r="46" spans="1:9" ht="45">
      <c r="A46" s="136" t="s">
        <v>395</v>
      </c>
      <c r="B46" s="137" t="s">
        <v>213</v>
      </c>
      <c r="C46" s="138" t="s">
        <v>175</v>
      </c>
      <c r="D46" s="139" t="s">
        <v>352</v>
      </c>
      <c r="E46" s="139" t="s">
        <v>353</v>
      </c>
      <c r="F46" s="139" t="s">
        <v>354</v>
      </c>
      <c r="G46">
        <v>58</v>
      </c>
      <c r="H46">
        <v>100</v>
      </c>
      <c r="I46" s="140" t="s">
        <v>355</v>
      </c>
    </row>
    <row r="47" spans="1:9" ht="45">
      <c r="A47" s="136" t="s">
        <v>396</v>
      </c>
      <c r="B47" s="141" t="s">
        <v>212</v>
      </c>
      <c r="C47" s="138" t="s">
        <v>176</v>
      </c>
      <c r="D47" s="139" t="s">
        <v>352</v>
      </c>
      <c r="E47" s="139" t="s">
        <v>353</v>
      </c>
      <c r="F47" s="139" t="s">
        <v>354</v>
      </c>
      <c r="G47">
        <v>146</v>
      </c>
      <c r="H47">
        <v>100</v>
      </c>
      <c r="I47" s="140" t="s">
        <v>355</v>
      </c>
    </row>
    <row r="48" spans="1:9" ht="45">
      <c r="A48" s="136" t="s">
        <v>397</v>
      </c>
      <c r="B48" s="137" t="s">
        <v>213</v>
      </c>
      <c r="C48" s="138" t="s">
        <v>176</v>
      </c>
      <c r="D48" s="139" t="s">
        <v>352</v>
      </c>
      <c r="E48" s="139" t="s">
        <v>353</v>
      </c>
      <c r="F48" s="139" t="s">
        <v>354</v>
      </c>
      <c r="G48">
        <v>5812</v>
      </c>
      <c r="H48">
        <v>100</v>
      </c>
      <c r="I48" s="140" t="s">
        <v>355</v>
      </c>
    </row>
    <row r="49" spans="1:9" ht="45">
      <c r="A49" s="136" t="s">
        <v>398</v>
      </c>
      <c r="B49" s="141" t="s">
        <v>212</v>
      </c>
      <c r="C49" s="138" t="s">
        <v>179</v>
      </c>
      <c r="D49" s="139" t="s">
        <v>352</v>
      </c>
      <c r="E49" s="139" t="s">
        <v>353</v>
      </c>
      <c r="F49" s="139" t="s">
        <v>354</v>
      </c>
      <c r="G49">
        <v>62</v>
      </c>
      <c r="H49">
        <v>100</v>
      </c>
      <c r="I49" s="140" t="s">
        <v>355</v>
      </c>
    </row>
    <row r="50" spans="1:9" ht="45">
      <c r="A50" s="136" t="s">
        <v>399</v>
      </c>
      <c r="B50" s="141" t="s">
        <v>212</v>
      </c>
      <c r="C50" s="138" t="s">
        <v>179</v>
      </c>
      <c r="D50" s="139" t="s">
        <v>352</v>
      </c>
      <c r="E50" s="139" t="s">
        <v>353</v>
      </c>
      <c r="F50" s="139" t="s">
        <v>354</v>
      </c>
      <c r="G50">
        <v>216</v>
      </c>
      <c r="H50">
        <v>18.059999999999999</v>
      </c>
      <c r="I50" s="140" t="s">
        <v>355</v>
      </c>
    </row>
    <row r="51" spans="1:9" ht="45">
      <c r="A51" s="136" t="s">
        <v>400</v>
      </c>
      <c r="B51" s="137" t="s">
        <v>221</v>
      </c>
      <c r="C51" s="138" t="s">
        <v>179</v>
      </c>
      <c r="D51" s="139" t="s">
        <v>352</v>
      </c>
      <c r="E51" s="139" t="s">
        <v>353</v>
      </c>
      <c r="F51" s="139" t="s">
        <v>354</v>
      </c>
      <c r="G51">
        <v>4925</v>
      </c>
      <c r="H51">
        <v>100</v>
      </c>
      <c r="I51" s="140" t="s">
        <v>355</v>
      </c>
    </row>
    <row r="52" spans="1:9">
      <c r="A52" s="142"/>
      <c r="B52" s="139"/>
      <c r="C52" s="139"/>
      <c r="D52" s="139"/>
      <c r="E52" s="139"/>
      <c r="F52" s="139"/>
      <c r="G52" s="139"/>
      <c r="H52" s="139"/>
      <c r="I52" s="139"/>
    </row>
    <row r="53" spans="1:9">
      <c r="A53" s="7" t="s">
        <v>181</v>
      </c>
      <c r="B53" s="7"/>
      <c r="C53" s="18"/>
      <c r="D53" s="18"/>
      <c r="E53" s="18"/>
      <c r="F53" s="18"/>
      <c r="G53" s="18"/>
      <c r="H53" s="18"/>
      <c r="I53" s="18"/>
    </row>
    <row r="54" spans="1:9">
      <c r="A54" s="7" t="s">
        <v>212</v>
      </c>
      <c r="C54" s="18"/>
      <c r="D54" s="18"/>
      <c r="E54" s="18"/>
      <c r="F54" s="18"/>
      <c r="G54" s="18"/>
      <c r="H54" s="18"/>
      <c r="I54" s="18"/>
    </row>
    <row r="55" spans="1:9">
      <c r="A55" s="7" t="s">
        <v>213</v>
      </c>
      <c r="C55" s="18"/>
      <c r="D55" s="18"/>
      <c r="E55" s="18"/>
      <c r="F55" s="18"/>
      <c r="G55" s="18"/>
      <c r="H55" s="18"/>
      <c r="I55" s="18"/>
    </row>
    <row r="56" spans="1:9">
      <c r="A56" s="7" t="s">
        <v>221</v>
      </c>
      <c r="C56" s="18"/>
      <c r="D56" s="18"/>
      <c r="E56" s="18"/>
      <c r="F56" s="18"/>
      <c r="G56" s="18"/>
      <c r="H56" s="18"/>
      <c r="I56" s="18"/>
    </row>
    <row r="57" spans="1:9">
      <c r="A57" s="7" t="s">
        <v>214</v>
      </c>
      <c r="C57" s="18"/>
      <c r="D57" s="18"/>
      <c r="E57" s="18"/>
      <c r="F57" s="18"/>
      <c r="G57" s="18"/>
      <c r="H57" s="18"/>
      <c r="I57" s="18"/>
    </row>
    <row r="58" spans="1:9">
      <c r="A58" s="7" t="s">
        <v>194</v>
      </c>
      <c r="C58" s="18"/>
      <c r="D58" s="18"/>
      <c r="E58" s="18"/>
      <c r="F58" s="18"/>
      <c r="G58" s="18"/>
      <c r="H58" s="18"/>
      <c r="I58" s="18"/>
    </row>
    <row r="59" spans="1:9">
      <c r="A59" s="7" t="s">
        <v>287</v>
      </c>
      <c r="B59"/>
      <c r="C59"/>
      <c r="D59"/>
      <c r="E59"/>
      <c r="F59"/>
      <c r="G59"/>
      <c r="H59"/>
      <c r="I59"/>
    </row>
    <row r="62" spans="1:9">
      <c r="A62" s="93" t="s">
        <v>193</v>
      </c>
      <c r="B62" s="94"/>
      <c r="C62" s="95"/>
      <c r="D62"/>
      <c r="E62"/>
      <c r="F62"/>
      <c r="G62"/>
      <c r="H62"/>
      <c r="I62"/>
    </row>
    <row r="63" spans="1:9" ht="390">
      <c r="A63" s="106" t="s">
        <v>401</v>
      </c>
      <c r="B63" s="97" t="s">
        <v>402</v>
      </c>
      <c r="C63" s="84"/>
      <c r="D63"/>
      <c r="E63"/>
      <c r="F63"/>
      <c r="G63"/>
      <c r="H63"/>
      <c r="I63"/>
    </row>
    <row r="64" spans="1:9">
      <c r="A64" s="97"/>
      <c r="B64" s="97"/>
      <c r="C64" s="84"/>
      <c r="D64"/>
      <c r="E64"/>
      <c r="F64"/>
      <c r="G64"/>
      <c r="H64"/>
      <c r="I64"/>
    </row>
  </sheetData>
  <pageMargins left="0.7" right="0.7" top="0.75" bottom="0.75" header="0.3" footer="0.3"/>
  <pageSetup paperSize="9"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G22"/>
  <sheetViews>
    <sheetView topLeftCell="A10" zoomScaleNormal="100" workbookViewId="0">
      <selection activeCell="B15" sqref="B15"/>
    </sheetView>
  </sheetViews>
  <sheetFormatPr defaultColWidth="9.06640625" defaultRowHeight="15"/>
  <cols>
    <col min="1" max="1" width="18.9296875" style="8" customWidth="1"/>
    <col min="2" max="2" width="24.19921875" style="8" customWidth="1"/>
    <col min="3" max="3" width="20.53125" style="8" customWidth="1"/>
    <col min="4" max="4" width="20.59765625" style="8" customWidth="1"/>
    <col min="5" max="5" width="21.06640625" style="8" customWidth="1"/>
    <col min="6" max="6" width="19.33203125" style="8" customWidth="1"/>
    <col min="7" max="7" width="25.33203125" style="8" customWidth="1"/>
    <col min="8" max="8" width="31.06640625" style="8" customWidth="1"/>
    <col min="9" max="9" width="23.796875" style="8" customWidth="1"/>
    <col min="10" max="16384" width="9.06640625" style="8"/>
  </cols>
  <sheetData>
    <row r="1" spans="1:7" ht="17.25">
      <c r="A1" s="6" t="s">
        <v>255</v>
      </c>
      <c r="B1" s="6"/>
    </row>
    <row r="2" spans="1:7" s="84" customFormat="1" ht="15.75">
      <c r="A2" s="81" t="s">
        <v>204</v>
      </c>
    </row>
    <row r="3" spans="1:7" s="84" customFormat="1" ht="15.75">
      <c r="A3" s="81" t="s">
        <v>205</v>
      </c>
    </row>
    <row r="4" spans="1:7" s="75" customFormat="1">
      <c r="A4" s="81" t="s">
        <v>209</v>
      </c>
    </row>
    <row r="5" spans="1:7">
      <c r="A5" s="79" t="s">
        <v>38</v>
      </c>
      <c r="B5" s="79" t="s">
        <v>39</v>
      </c>
      <c r="D5" s="31"/>
      <c r="E5" s="31"/>
      <c r="F5" s="31"/>
      <c r="G5" s="31"/>
    </row>
    <row r="6" spans="1:7">
      <c r="A6" s="112">
        <v>44378</v>
      </c>
      <c r="B6" s="116" t="s">
        <v>2</v>
      </c>
      <c r="D6" s="31"/>
      <c r="E6" s="31"/>
      <c r="F6" s="31"/>
      <c r="G6" s="31"/>
    </row>
    <row r="7" spans="1:7" ht="14.55" customHeight="1">
      <c r="B7" s="129" t="s">
        <v>132</v>
      </c>
      <c r="C7" s="131"/>
      <c r="D7" s="130"/>
    </row>
    <row r="8" spans="1:7" ht="60">
      <c r="A8" s="26" t="s">
        <v>315</v>
      </c>
      <c r="B8" s="5" t="s">
        <v>42</v>
      </c>
      <c r="C8" s="5" t="s">
        <v>52</v>
      </c>
      <c r="D8" s="5" t="s">
        <v>51</v>
      </c>
      <c r="E8" s="74" t="s">
        <v>186</v>
      </c>
      <c r="F8" s="74" t="s">
        <v>198</v>
      </c>
    </row>
    <row r="9" spans="1:7" ht="57">
      <c r="A9" s="143" t="s">
        <v>320</v>
      </c>
      <c r="B9" s="144" t="s">
        <v>405</v>
      </c>
      <c r="C9" s="144" t="s">
        <v>406</v>
      </c>
      <c r="D9" s="145"/>
      <c r="E9" s="30" t="s">
        <v>318</v>
      </c>
      <c r="F9" s="30" t="s">
        <v>411</v>
      </c>
    </row>
    <row r="10" spans="1:7" ht="45">
      <c r="A10" s="143" t="s">
        <v>403</v>
      </c>
      <c r="B10" s="144" t="s">
        <v>407</v>
      </c>
      <c r="C10" s="144" t="s">
        <v>408</v>
      </c>
      <c r="D10" s="144" t="s">
        <v>409</v>
      </c>
      <c r="E10" s="30" t="s">
        <v>318</v>
      </c>
      <c r="F10" s="30" t="s">
        <v>411</v>
      </c>
    </row>
    <row r="11" spans="1:7" ht="60">
      <c r="A11" s="143" t="s">
        <v>404</v>
      </c>
      <c r="B11" s="144" t="s">
        <v>410</v>
      </c>
      <c r="C11" s="144"/>
      <c r="D11" s="144"/>
      <c r="E11" s="30" t="s">
        <v>318</v>
      </c>
      <c r="F11" s="30" t="s">
        <v>411</v>
      </c>
    </row>
    <row r="12" spans="1:7">
      <c r="A12" s="105"/>
    </row>
    <row r="14" spans="1:7" ht="15.75">
      <c r="A14" s="93" t="s">
        <v>193</v>
      </c>
      <c r="B14" s="94"/>
      <c r="C14" s="95"/>
    </row>
    <row r="15" spans="1:7" ht="45">
      <c r="A15" s="97" t="s">
        <v>257</v>
      </c>
      <c r="B15" s="97" t="s">
        <v>412</v>
      </c>
      <c r="C15" s="84"/>
    </row>
    <row r="21" spans="1:2">
      <c r="A21" s="4"/>
      <c r="B21" s="4"/>
    </row>
    <row r="22" spans="1:2">
      <c r="A22" s="4"/>
      <c r="B22" s="4"/>
    </row>
  </sheetData>
  <mergeCells count="1">
    <mergeCell ref="B7:D7"/>
  </mergeCells>
  <hyperlinks>
    <hyperlink ref="B9" r:id="rId1" xr:uid="{9B32046B-C759-41A0-A324-92ACFC20E407}"/>
    <hyperlink ref="B11" r:id="rId2" xr:uid="{E2068EB6-E08B-4E83-B227-FCF3CDEBF74A}"/>
    <hyperlink ref="C9" r:id="rId3" xr:uid="{014375A6-0F55-47BE-BD4D-E8284AFD31B0}"/>
    <hyperlink ref="B10" r:id="rId4" xr:uid="{147E7F91-828C-4ED3-BEFC-5D64698F4E46}"/>
    <hyperlink ref="C10" r:id="rId5" xr:uid="{67E74A1D-5DF8-4F75-9AC5-947C270DEDB9}"/>
    <hyperlink ref="D10" r:id="rId6" xr:uid="{F89EA900-8D4E-45A3-891A-58413B11FD66}"/>
  </hyperlinks>
  <pageMargins left="0.7" right="0.7" top="0.75" bottom="0.75" header="0.3" footer="0.3"/>
  <pageSetup paperSize="9" scale="94" orientation="landscape" horizontalDpi="4294967293"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I101"/>
  <sheetViews>
    <sheetView topLeftCell="A97" zoomScale="85" zoomScaleNormal="85" workbookViewId="0">
      <selection activeCell="B101" sqref="B101"/>
    </sheetView>
  </sheetViews>
  <sheetFormatPr defaultColWidth="9.06640625" defaultRowHeight="15"/>
  <cols>
    <col min="1" max="1" width="27.59765625" style="8" customWidth="1"/>
    <col min="2" max="2" width="26.06640625" style="8" customWidth="1"/>
    <col min="3" max="3" width="25.33203125" style="8" customWidth="1"/>
    <col min="4" max="4" width="24.9296875" style="8" customWidth="1"/>
    <col min="5" max="5" width="29.46484375" style="8" customWidth="1"/>
    <col min="6" max="6" width="17.53125" style="8" customWidth="1"/>
    <col min="7" max="16384" width="9.06640625" style="8"/>
  </cols>
  <sheetData>
    <row r="1" spans="1:6" s="75" customFormat="1">
      <c r="A1" s="81" t="s">
        <v>209</v>
      </c>
    </row>
    <row r="2" spans="1:6" ht="17.25">
      <c r="A2" s="6" t="s">
        <v>187</v>
      </c>
    </row>
    <row r="3" spans="1:6">
      <c r="A3" s="81" t="s">
        <v>207</v>
      </c>
    </row>
    <row r="4" spans="1:6" s="84" customFormat="1" ht="15.75">
      <c r="A4" s="81" t="s">
        <v>208</v>
      </c>
    </row>
    <row r="5" spans="1:6" ht="15" customHeight="1">
      <c r="A5" s="79" t="s">
        <v>38</v>
      </c>
      <c r="B5" s="79" t="s">
        <v>39</v>
      </c>
    </row>
    <row r="6" spans="1:6" ht="20.45" customHeight="1">
      <c r="A6" s="112">
        <v>44378</v>
      </c>
      <c r="B6" s="116" t="s">
        <v>2</v>
      </c>
      <c r="F6" s="27"/>
    </row>
    <row r="7" spans="1:6" ht="30">
      <c r="A7" s="1" t="s">
        <v>219</v>
      </c>
      <c r="B7" s="5" t="s">
        <v>31</v>
      </c>
      <c r="C7" s="5" t="s">
        <v>55</v>
      </c>
      <c r="D7" s="5" t="s">
        <v>296</v>
      </c>
      <c r="E7" s="5" t="s">
        <v>415</v>
      </c>
    </row>
    <row r="8" spans="1:6">
      <c r="A8" s="146" t="s">
        <v>320</v>
      </c>
      <c r="B8" s="115" t="s">
        <v>413</v>
      </c>
      <c r="C8" s="33">
        <v>32</v>
      </c>
      <c r="D8" s="33">
        <v>32</v>
      </c>
      <c r="E8" s="33">
        <v>82</v>
      </c>
    </row>
    <row r="9" spans="1:6">
      <c r="A9" s="146" t="s">
        <v>414</v>
      </c>
      <c r="B9" s="115" t="s">
        <v>413</v>
      </c>
      <c r="C9" s="33">
        <v>223</v>
      </c>
      <c r="D9" s="33">
        <v>1459</v>
      </c>
      <c r="E9" s="147">
        <f>1728+1459</f>
        <v>3187</v>
      </c>
    </row>
    <row r="10" spans="1:6" ht="30">
      <c r="A10" s="23" t="s">
        <v>56</v>
      </c>
      <c r="B10" s="5" t="s">
        <v>57</v>
      </c>
      <c r="C10" s="5" t="s">
        <v>58</v>
      </c>
      <c r="D10" s="5"/>
    </row>
    <row r="11" spans="1:6" ht="167.25">
      <c r="A11" s="15" t="s">
        <v>212</v>
      </c>
      <c r="B11" s="9">
        <v>65.47</v>
      </c>
      <c r="C11" s="148" t="s">
        <v>416</v>
      </c>
      <c r="D11" s="22"/>
    </row>
    <row r="12" spans="1:6" ht="65.25">
      <c r="A12" s="15" t="s">
        <v>213</v>
      </c>
      <c r="B12" s="9">
        <v>6.73</v>
      </c>
      <c r="C12" s="148" t="s">
        <v>417</v>
      </c>
      <c r="D12" s="22"/>
    </row>
    <row r="13" spans="1:6" ht="154.5">
      <c r="A13" s="15" t="s">
        <v>221</v>
      </c>
      <c r="B13" s="9">
        <v>18.39</v>
      </c>
      <c r="C13" s="149" t="s">
        <v>418</v>
      </c>
      <c r="D13" s="22"/>
    </row>
    <row r="14" spans="1:6" ht="45">
      <c r="A14" s="15" t="s">
        <v>214</v>
      </c>
      <c r="B14" s="9">
        <v>1.79</v>
      </c>
      <c r="C14" s="49" t="s">
        <v>419</v>
      </c>
      <c r="D14" s="22"/>
    </row>
    <row r="15" spans="1:6" ht="75">
      <c r="A15" s="15" t="s">
        <v>194</v>
      </c>
      <c r="B15" s="9">
        <v>7.62</v>
      </c>
      <c r="C15" s="49" t="s">
        <v>420</v>
      </c>
      <c r="D15" s="22"/>
    </row>
    <row r="16" spans="1:6">
      <c r="A16" s="23" t="s">
        <v>237</v>
      </c>
      <c r="B16" s="5" t="s">
        <v>61</v>
      </c>
      <c r="C16" s="9"/>
      <c r="D16" s="22"/>
    </row>
    <row r="17" spans="1:9">
      <c r="A17" s="29" t="s">
        <v>137</v>
      </c>
      <c r="B17" s="14"/>
      <c r="C17" s="13"/>
      <c r="D17" s="22"/>
      <c r="E17"/>
      <c r="F17"/>
      <c r="G17"/>
      <c r="H17"/>
      <c r="I17"/>
    </row>
    <row r="18" spans="1:9">
      <c r="A18" s="29" t="s">
        <v>138</v>
      </c>
      <c r="B18" s="14"/>
      <c r="C18" s="13"/>
      <c r="D18" s="22"/>
      <c r="E18"/>
      <c r="F18"/>
      <c r="G18"/>
      <c r="H18"/>
      <c r="I18"/>
    </row>
    <row r="19" spans="1:9">
      <c r="A19" s="29" t="s">
        <v>232</v>
      </c>
      <c r="B19" s="14"/>
      <c r="C19" s="13"/>
      <c r="D19" s="22"/>
      <c r="E19"/>
      <c r="F19"/>
      <c r="G19"/>
      <c r="H19"/>
      <c r="I19"/>
    </row>
    <row r="20" spans="1:9">
      <c r="A20" s="29" t="s">
        <v>139</v>
      </c>
      <c r="B20" s="14"/>
      <c r="C20" s="13"/>
      <c r="D20" s="22"/>
      <c r="E20"/>
      <c r="F20"/>
      <c r="G20"/>
      <c r="H20"/>
      <c r="I20"/>
    </row>
    <row r="21" spans="1:9">
      <c r="A21" s="29" t="s">
        <v>233</v>
      </c>
      <c r="B21" s="14"/>
      <c r="C21" s="13"/>
      <c r="D21" s="22"/>
      <c r="E21"/>
      <c r="F21"/>
      <c r="G21"/>
      <c r="H21"/>
      <c r="I21"/>
    </row>
    <row r="22" spans="1:9">
      <c r="A22" s="29" t="s">
        <v>140</v>
      </c>
      <c r="B22" s="14"/>
      <c r="C22" s="13"/>
      <c r="D22" s="22"/>
      <c r="E22"/>
      <c r="F22"/>
      <c r="G22"/>
      <c r="H22"/>
      <c r="I22"/>
    </row>
    <row r="23" spans="1:9">
      <c r="A23" s="29" t="s">
        <v>141</v>
      </c>
      <c r="B23" s="14">
        <v>1.81</v>
      </c>
      <c r="C23" s="13"/>
      <c r="D23" s="22"/>
      <c r="E23"/>
      <c r="F23"/>
      <c r="G23"/>
      <c r="H23"/>
      <c r="I23"/>
    </row>
    <row r="24" spans="1:9">
      <c r="A24" s="29" t="s">
        <v>142</v>
      </c>
      <c r="B24" s="14"/>
      <c r="C24" s="13"/>
      <c r="D24" s="22"/>
      <c r="E24"/>
      <c r="F24"/>
      <c r="G24"/>
      <c r="H24"/>
      <c r="I24"/>
    </row>
    <row r="25" spans="1:9">
      <c r="A25" s="29" t="s">
        <v>143</v>
      </c>
      <c r="B25" s="14"/>
      <c r="C25" s="13"/>
      <c r="D25" s="22"/>
      <c r="E25"/>
      <c r="F25"/>
      <c r="G25"/>
      <c r="H25"/>
      <c r="I25"/>
    </row>
    <row r="26" spans="1:9">
      <c r="A26" s="29" t="s">
        <v>144</v>
      </c>
      <c r="B26" s="14"/>
      <c r="C26" s="13"/>
      <c r="D26" s="22"/>
      <c r="E26"/>
      <c r="F26"/>
      <c r="G26"/>
      <c r="H26"/>
      <c r="I26"/>
    </row>
    <row r="27" spans="1:9">
      <c r="A27" s="29" t="s">
        <v>297</v>
      </c>
      <c r="B27" s="14">
        <v>0.45</v>
      </c>
      <c r="C27" s="13"/>
      <c r="D27" s="22"/>
      <c r="E27"/>
      <c r="F27"/>
      <c r="G27"/>
      <c r="H27"/>
      <c r="I27"/>
    </row>
    <row r="28" spans="1:9">
      <c r="A28" s="29" t="s">
        <v>145</v>
      </c>
      <c r="B28" s="14"/>
      <c r="C28" s="13"/>
      <c r="D28" s="22"/>
      <c r="E28"/>
      <c r="F28"/>
      <c r="G28"/>
      <c r="H28"/>
      <c r="I28"/>
    </row>
    <row r="29" spans="1:9">
      <c r="A29" s="29" t="s">
        <v>146</v>
      </c>
      <c r="B29" s="14">
        <v>4.07</v>
      </c>
      <c r="C29" s="13"/>
      <c r="D29" s="22"/>
      <c r="E29"/>
      <c r="F29"/>
      <c r="G29"/>
      <c r="H29"/>
      <c r="I29"/>
    </row>
    <row r="30" spans="1:9">
      <c r="A30" s="29" t="s">
        <v>147</v>
      </c>
      <c r="B30" s="14"/>
      <c r="C30" s="13"/>
      <c r="D30" s="22"/>
      <c r="E30"/>
      <c r="F30"/>
      <c r="G30"/>
      <c r="H30"/>
      <c r="I30"/>
    </row>
    <row r="31" spans="1:9">
      <c r="A31" s="29" t="s">
        <v>148</v>
      </c>
      <c r="B31" s="14">
        <v>0.9</v>
      </c>
      <c r="C31" s="13"/>
      <c r="D31" s="22"/>
      <c r="E31"/>
      <c r="F31"/>
      <c r="G31"/>
      <c r="H31"/>
      <c r="I31"/>
    </row>
    <row r="32" spans="1:9">
      <c r="A32" s="29" t="s">
        <v>149</v>
      </c>
      <c r="B32" s="14">
        <v>6.79</v>
      </c>
      <c r="C32" s="13"/>
      <c r="D32" s="22"/>
      <c r="E32"/>
      <c r="F32"/>
      <c r="G32"/>
      <c r="H32"/>
      <c r="I32"/>
    </row>
    <row r="33" spans="1:9">
      <c r="A33" s="29" t="s">
        <v>234</v>
      </c>
      <c r="B33" s="14">
        <v>0.45</v>
      </c>
      <c r="C33" s="13"/>
      <c r="D33" s="22"/>
      <c r="E33"/>
      <c r="F33"/>
      <c r="G33"/>
      <c r="H33"/>
      <c r="I33"/>
    </row>
    <row r="34" spans="1:9">
      <c r="A34" s="29" t="s">
        <v>150</v>
      </c>
      <c r="B34" s="14">
        <v>2.2599999999999998</v>
      </c>
      <c r="C34" s="13"/>
      <c r="D34" s="22"/>
      <c r="E34"/>
      <c r="F34"/>
      <c r="G34"/>
      <c r="H34"/>
      <c r="I34"/>
    </row>
    <row r="35" spans="1:9">
      <c r="A35" s="29" t="s">
        <v>151</v>
      </c>
      <c r="B35" s="14">
        <v>7.24</v>
      </c>
      <c r="C35" s="13"/>
      <c r="D35" s="22"/>
      <c r="E35"/>
      <c r="F35"/>
      <c r="G35"/>
      <c r="H35"/>
      <c r="I35"/>
    </row>
    <row r="36" spans="1:9">
      <c r="A36" s="29" t="s">
        <v>152</v>
      </c>
      <c r="B36" s="14"/>
      <c r="C36" s="13"/>
      <c r="D36" s="22"/>
      <c r="E36"/>
      <c r="F36"/>
      <c r="G36"/>
      <c r="H36"/>
      <c r="I36"/>
    </row>
    <row r="37" spans="1:9">
      <c r="A37" s="29" t="s">
        <v>153</v>
      </c>
      <c r="B37" s="14">
        <v>0.45</v>
      </c>
      <c r="C37" s="13"/>
      <c r="D37" s="22"/>
      <c r="E37"/>
      <c r="F37"/>
      <c r="G37"/>
      <c r="H37"/>
      <c r="I37"/>
    </row>
    <row r="38" spans="1:9">
      <c r="A38" s="29" t="s">
        <v>154</v>
      </c>
      <c r="B38" s="14">
        <v>2.2599999999999998</v>
      </c>
      <c r="C38" s="13"/>
      <c r="D38" s="22"/>
      <c r="E38"/>
      <c r="F38"/>
      <c r="G38"/>
      <c r="H38"/>
      <c r="I38"/>
    </row>
    <row r="39" spans="1:9">
      <c r="A39" s="29" t="s">
        <v>155</v>
      </c>
      <c r="B39" s="14">
        <v>8.14</v>
      </c>
      <c r="C39" s="13"/>
      <c r="D39" s="22"/>
      <c r="E39"/>
      <c r="F39"/>
      <c r="G39"/>
      <c r="H39"/>
      <c r="I39"/>
    </row>
    <row r="40" spans="1:9">
      <c r="A40" s="29" t="s">
        <v>156</v>
      </c>
      <c r="B40" s="14"/>
      <c r="C40" s="13"/>
      <c r="D40" s="22"/>
      <c r="E40"/>
      <c r="F40"/>
      <c r="G40"/>
      <c r="H40"/>
      <c r="I40"/>
    </row>
    <row r="41" spans="1:9">
      <c r="A41" s="29" t="s">
        <v>157</v>
      </c>
      <c r="B41" s="14"/>
      <c r="C41" s="13"/>
      <c r="D41" s="22"/>
      <c r="E41"/>
      <c r="F41"/>
      <c r="G41"/>
      <c r="H41"/>
      <c r="I41"/>
    </row>
    <row r="42" spans="1:9">
      <c r="A42" s="29" t="s">
        <v>158</v>
      </c>
      <c r="B42" s="14">
        <v>0.45</v>
      </c>
      <c r="C42" s="13"/>
      <c r="D42" s="22"/>
      <c r="E42"/>
      <c r="F42"/>
      <c r="G42"/>
      <c r="H42"/>
      <c r="I42"/>
    </row>
    <row r="43" spans="1:9">
      <c r="A43" s="29" t="s">
        <v>159</v>
      </c>
      <c r="B43" s="14"/>
      <c r="C43" s="13"/>
      <c r="D43" s="22"/>
    </row>
    <row r="44" spans="1:9">
      <c r="A44" s="29" t="s">
        <v>160</v>
      </c>
      <c r="B44" s="14">
        <v>0.9</v>
      </c>
      <c r="C44" s="13"/>
      <c r="D44" s="22"/>
    </row>
    <row r="45" spans="1:9">
      <c r="A45" s="29" t="s">
        <v>161</v>
      </c>
      <c r="B45" s="14"/>
      <c r="C45" s="13"/>
      <c r="D45" s="22"/>
    </row>
    <row r="46" spans="1:9">
      <c r="A46" s="29" t="s">
        <v>162</v>
      </c>
      <c r="B46" s="14"/>
      <c r="C46" s="13"/>
      <c r="D46" s="22"/>
    </row>
    <row r="47" spans="1:9">
      <c r="A47" s="29" t="s">
        <v>163</v>
      </c>
      <c r="B47" s="14">
        <v>0.45</v>
      </c>
      <c r="C47" s="13"/>
      <c r="D47" s="22"/>
    </row>
    <row r="48" spans="1:9">
      <c r="A48" s="29" t="s">
        <v>164</v>
      </c>
      <c r="B48" s="14">
        <v>4.07</v>
      </c>
      <c r="C48" s="13"/>
      <c r="D48" s="22"/>
    </row>
    <row r="49" spans="1:4">
      <c r="A49" s="29" t="s">
        <v>165</v>
      </c>
      <c r="B49" s="14"/>
      <c r="C49" s="13"/>
      <c r="D49" s="22"/>
    </row>
    <row r="50" spans="1:4">
      <c r="A50" s="29" t="s">
        <v>166</v>
      </c>
      <c r="B50" s="14">
        <v>2.71</v>
      </c>
      <c r="C50" s="13"/>
      <c r="D50" s="22"/>
    </row>
    <row r="51" spans="1:4">
      <c r="A51" s="29" t="s">
        <v>167</v>
      </c>
      <c r="B51" s="14">
        <v>0.45</v>
      </c>
      <c r="C51" s="13"/>
      <c r="D51" s="22"/>
    </row>
    <row r="52" spans="1:4">
      <c r="A52" s="29" t="s">
        <v>168</v>
      </c>
      <c r="B52" s="14">
        <v>3.62</v>
      </c>
      <c r="C52" s="13"/>
      <c r="D52" s="22"/>
    </row>
    <row r="53" spans="1:4">
      <c r="A53" s="29" t="s">
        <v>169</v>
      </c>
      <c r="B53" s="14">
        <v>0.9</v>
      </c>
      <c r="C53" s="13"/>
      <c r="D53" s="22"/>
    </row>
    <row r="54" spans="1:4">
      <c r="A54" s="29" t="s">
        <v>170</v>
      </c>
      <c r="B54" s="14">
        <v>0.45</v>
      </c>
      <c r="C54" s="13"/>
      <c r="D54" s="22"/>
    </row>
    <row r="55" spans="1:4">
      <c r="A55" s="29" t="s">
        <v>171</v>
      </c>
      <c r="B55" s="14"/>
      <c r="C55" s="13"/>
      <c r="D55" s="22"/>
    </row>
    <row r="56" spans="1:4">
      <c r="A56" s="29" t="s">
        <v>172</v>
      </c>
      <c r="B56" s="14"/>
      <c r="C56" s="13"/>
      <c r="D56" s="22"/>
    </row>
    <row r="57" spans="1:4">
      <c r="A57" s="29" t="s">
        <v>173</v>
      </c>
      <c r="B57" s="14"/>
      <c r="C57" s="13"/>
      <c r="D57" s="22"/>
    </row>
    <row r="58" spans="1:4">
      <c r="A58" s="29" t="s">
        <v>174</v>
      </c>
      <c r="B58" s="14"/>
      <c r="C58" s="13"/>
      <c r="D58" s="22"/>
    </row>
    <row r="59" spans="1:4">
      <c r="A59" s="29" t="s">
        <v>175</v>
      </c>
      <c r="B59" s="14">
        <v>14.48</v>
      </c>
      <c r="C59" s="13"/>
      <c r="D59" s="22"/>
    </row>
    <row r="60" spans="1:4">
      <c r="A60" s="29" t="s">
        <v>176</v>
      </c>
      <c r="B60" s="14">
        <v>3.62</v>
      </c>
      <c r="C60" s="13"/>
      <c r="D60" s="22"/>
    </row>
    <row r="61" spans="1:4">
      <c r="A61" s="29" t="s">
        <v>177</v>
      </c>
      <c r="B61" s="14">
        <v>0.9</v>
      </c>
      <c r="C61" s="13"/>
      <c r="D61" s="22"/>
    </row>
    <row r="62" spans="1:4">
      <c r="A62" s="29" t="s">
        <v>235</v>
      </c>
      <c r="B62" s="14">
        <v>2.2599999999999998</v>
      </c>
      <c r="C62" s="13"/>
      <c r="D62" s="22"/>
    </row>
    <row r="63" spans="1:4">
      <c r="A63" s="29" t="s">
        <v>178</v>
      </c>
      <c r="B63" s="14"/>
      <c r="C63" s="13"/>
      <c r="D63" s="22"/>
    </row>
    <row r="64" spans="1:4">
      <c r="A64" s="29" t="s">
        <v>179</v>
      </c>
      <c r="B64" s="14">
        <v>19.91</v>
      </c>
      <c r="C64" s="13"/>
      <c r="D64" s="22"/>
    </row>
    <row r="65" spans="1:4">
      <c r="A65" s="29" t="s">
        <v>236</v>
      </c>
      <c r="B65" s="14"/>
      <c r="C65" s="13"/>
      <c r="D65" s="22"/>
    </row>
    <row r="66" spans="1:4">
      <c r="A66" s="102" t="s">
        <v>239</v>
      </c>
      <c r="B66" s="14"/>
      <c r="C66" s="13"/>
      <c r="D66" s="22"/>
    </row>
    <row r="67" spans="1:4">
      <c r="A67" s="29" t="s">
        <v>130</v>
      </c>
      <c r="B67" s="14">
        <v>1.36</v>
      </c>
      <c r="C67" s="13"/>
      <c r="D67" s="22"/>
    </row>
    <row r="68" spans="1:4">
      <c r="A68" s="29" t="s">
        <v>225</v>
      </c>
      <c r="B68" s="14">
        <v>4.07</v>
      </c>
      <c r="C68" s="13"/>
      <c r="D68" s="22"/>
    </row>
    <row r="69" spans="1:4">
      <c r="A69" s="29" t="s">
        <v>226</v>
      </c>
      <c r="B69" s="14">
        <v>2.2599999999999998</v>
      </c>
      <c r="C69" s="13"/>
      <c r="D69" s="22"/>
    </row>
    <row r="70" spans="1:4">
      <c r="A70" s="29" t="s">
        <v>228</v>
      </c>
      <c r="B70" s="14"/>
      <c r="C70" s="13"/>
      <c r="D70" s="22"/>
    </row>
    <row r="71" spans="1:4">
      <c r="A71" s="29" t="s">
        <v>229</v>
      </c>
      <c r="B71" s="14"/>
      <c r="C71" s="13"/>
      <c r="D71" s="22"/>
    </row>
    <row r="72" spans="1:4">
      <c r="A72" s="29" t="s">
        <v>227</v>
      </c>
      <c r="B72" s="14">
        <v>2.2599999999999998</v>
      </c>
      <c r="C72" s="13"/>
      <c r="D72" s="22"/>
    </row>
    <row r="73" spans="1:4">
      <c r="A73" s="7" t="s">
        <v>129</v>
      </c>
    </row>
    <row r="74" spans="1:4">
      <c r="A74" s="7" t="s">
        <v>197</v>
      </c>
    </row>
    <row r="75" spans="1:4">
      <c r="A75" s="7" t="s">
        <v>59</v>
      </c>
    </row>
    <row r="76" spans="1:4">
      <c r="A76" s="7" t="s">
        <v>60</v>
      </c>
    </row>
    <row r="77" spans="1:4">
      <c r="A77" s="25" t="s">
        <v>238</v>
      </c>
    </row>
    <row r="78" spans="1:4">
      <c r="A78" s="25" t="s">
        <v>131</v>
      </c>
    </row>
    <row r="79" spans="1:4">
      <c r="A79" s="25"/>
    </row>
    <row r="81" spans="1:5" ht="17.25">
      <c r="A81" s="6" t="s">
        <v>247</v>
      </c>
      <c r="B81" s="85"/>
      <c r="C81" s="85"/>
      <c r="D81" s="85"/>
      <c r="E81" s="85"/>
    </row>
    <row r="82" spans="1:5" s="84" customFormat="1" ht="15.75">
      <c r="A82" s="81" t="s">
        <v>201</v>
      </c>
    </row>
    <row r="83" spans="1:5" ht="15" customHeight="1">
      <c r="A83" s="79" t="s">
        <v>38</v>
      </c>
      <c r="B83" s="79" t="s">
        <v>39</v>
      </c>
      <c r="D83" s="85"/>
      <c r="E83" s="85"/>
    </row>
    <row r="84" spans="1:5" ht="15.75">
      <c r="A84" s="112">
        <v>44378</v>
      </c>
      <c r="B84" s="116" t="s">
        <v>2</v>
      </c>
      <c r="D84" s="85"/>
      <c r="E84" s="85"/>
    </row>
    <row r="85" spans="1:5" ht="54" customHeight="1">
      <c r="A85" s="1" t="s">
        <v>32</v>
      </c>
      <c r="B85" s="5" t="s">
        <v>33</v>
      </c>
      <c r="C85" s="5" t="s">
        <v>37</v>
      </c>
      <c r="D85" s="5" t="s">
        <v>34</v>
      </c>
      <c r="E85" s="5" t="s">
        <v>36</v>
      </c>
    </row>
    <row r="86" spans="1:5" ht="40.5">
      <c r="A86" s="150" t="s">
        <v>424</v>
      </c>
      <c r="B86" s="151">
        <v>43024</v>
      </c>
      <c r="C86" s="33"/>
      <c r="D86" s="152" t="s">
        <v>46</v>
      </c>
      <c r="E86" s="156">
        <v>34</v>
      </c>
    </row>
    <row r="87" spans="1:5" ht="27">
      <c r="A87" s="150" t="s">
        <v>425</v>
      </c>
      <c r="B87" s="151">
        <v>43024</v>
      </c>
      <c r="C87" s="33"/>
      <c r="D87" s="152" t="s">
        <v>46</v>
      </c>
      <c r="E87" s="156">
        <v>167</v>
      </c>
    </row>
    <row r="88" spans="1:5" ht="40.5">
      <c r="A88" s="150" t="s">
        <v>426</v>
      </c>
      <c r="B88" s="151">
        <v>43046</v>
      </c>
      <c r="C88" s="33"/>
      <c r="D88" s="152" t="s">
        <v>46</v>
      </c>
      <c r="E88" s="156">
        <v>46</v>
      </c>
    </row>
    <row r="89" spans="1:5" ht="27">
      <c r="A89" s="150" t="s">
        <v>427</v>
      </c>
      <c r="B89" s="151">
        <v>43171</v>
      </c>
      <c r="C89" s="33"/>
      <c r="D89" s="152" t="s">
        <v>46</v>
      </c>
      <c r="E89" s="156">
        <v>36</v>
      </c>
    </row>
    <row r="90" spans="1:5" ht="67.5">
      <c r="A90" s="150" t="s">
        <v>428</v>
      </c>
      <c r="B90" s="151">
        <v>43333</v>
      </c>
      <c r="C90" s="33"/>
      <c r="D90" s="152" t="s">
        <v>46</v>
      </c>
      <c r="E90" s="156">
        <v>133</v>
      </c>
    </row>
    <row r="91" spans="1:5" ht="54">
      <c r="A91" s="150" t="s">
        <v>429</v>
      </c>
      <c r="B91" s="151">
        <v>43340</v>
      </c>
      <c r="C91" s="33"/>
      <c r="D91" s="152" t="s">
        <v>46</v>
      </c>
      <c r="E91" s="156">
        <v>88</v>
      </c>
    </row>
    <row r="92" spans="1:5" ht="40.5">
      <c r="A92" s="150" t="s">
        <v>430</v>
      </c>
      <c r="B92" s="151">
        <v>43480</v>
      </c>
      <c r="C92" s="33"/>
      <c r="D92" s="152" t="s">
        <v>46</v>
      </c>
      <c r="E92" s="156">
        <v>191</v>
      </c>
    </row>
    <row r="93" spans="1:5" ht="27">
      <c r="A93" s="150" t="s">
        <v>431</v>
      </c>
      <c r="B93" s="151">
        <v>43521</v>
      </c>
      <c r="C93" s="33"/>
      <c r="D93" s="152" t="s">
        <v>46</v>
      </c>
      <c r="E93" s="156">
        <v>323</v>
      </c>
    </row>
    <row r="94" spans="1:5" ht="40.5">
      <c r="A94" s="150" t="s">
        <v>432</v>
      </c>
      <c r="B94" s="151">
        <v>43548</v>
      </c>
      <c r="C94" s="33"/>
      <c r="D94" s="152" t="s">
        <v>46</v>
      </c>
      <c r="E94" s="156">
        <v>216</v>
      </c>
    </row>
    <row r="95" spans="1:5" ht="40.9" thickBot="1">
      <c r="A95" s="153" t="s">
        <v>433</v>
      </c>
      <c r="B95" s="154">
        <v>44102</v>
      </c>
      <c r="C95" s="85"/>
      <c r="D95" s="152" t="s">
        <v>46</v>
      </c>
      <c r="E95" s="157">
        <v>136</v>
      </c>
    </row>
    <row r="96" spans="1:5" ht="27.4" thickBot="1">
      <c r="A96" s="153" t="s">
        <v>434</v>
      </c>
      <c r="B96" s="155"/>
      <c r="C96" s="85"/>
      <c r="D96" s="152" t="s">
        <v>46</v>
      </c>
      <c r="E96" s="157">
        <v>31</v>
      </c>
    </row>
    <row r="97" spans="1:5" ht="15.75">
      <c r="A97" s="7"/>
      <c r="B97" s="85"/>
      <c r="C97" s="85"/>
      <c r="D97" s="85"/>
      <c r="E97" s="85"/>
    </row>
    <row r="98" spans="1:5" ht="15.75">
      <c r="A98" s="85"/>
      <c r="B98" s="85"/>
      <c r="C98" s="85"/>
      <c r="D98" s="85"/>
      <c r="E98" s="85"/>
    </row>
    <row r="99" spans="1:5" ht="15.75">
      <c r="A99" s="93" t="s">
        <v>193</v>
      </c>
      <c r="B99" s="94"/>
      <c r="C99" s="95"/>
    </row>
    <row r="100" spans="1:5" ht="45">
      <c r="A100" s="97" t="s">
        <v>202</v>
      </c>
      <c r="B100" s="97" t="s">
        <v>422</v>
      </c>
      <c r="C100" s="98"/>
    </row>
    <row r="101" spans="1:5">
      <c r="A101" s="51" t="s">
        <v>256</v>
      </c>
      <c r="B101" s="51" t="s">
        <v>423</v>
      </c>
      <c r="C101" s="51"/>
    </row>
  </sheetData>
  <pageMargins left="0.7" right="0.7" top="0.75" bottom="0.75" header="0.3" footer="0.3"/>
  <pageSetup paperSize="9" scale="74" orientation="landscape"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G95"/>
  <sheetViews>
    <sheetView topLeftCell="A124" zoomScale="85" zoomScaleNormal="85" workbookViewId="0">
      <selection activeCell="A134" sqref="A134"/>
    </sheetView>
  </sheetViews>
  <sheetFormatPr defaultColWidth="8.9296875" defaultRowHeight="15.75"/>
  <cols>
    <col min="1" max="1" width="19.9296875" style="84" customWidth="1"/>
    <col min="2" max="2" width="11.9296875" style="84" customWidth="1"/>
    <col min="3" max="3" width="14.06640625" style="84" customWidth="1"/>
    <col min="4" max="4" width="14.9296875" style="84" customWidth="1"/>
    <col min="5" max="5" width="14.796875" style="84" customWidth="1"/>
    <col min="6" max="6" width="17" style="84" customWidth="1"/>
    <col min="7" max="16384" width="8.9296875" style="84"/>
  </cols>
  <sheetData>
    <row r="1" spans="1:6">
      <c r="A1" s="81" t="s">
        <v>195</v>
      </c>
    </row>
    <row r="2" spans="1:6" ht="17.25">
      <c r="A2" s="6" t="s">
        <v>269</v>
      </c>
    </row>
    <row r="3" spans="1:6" s="61" customFormat="1">
      <c r="A3" s="56" t="s">
        <v>270</v>
      </c>
      <c r="B3" s="56"/>
      <c r="C3" s="56"/>
      <c r="D3" s="84"/>
      <c r="E3" s="84"/>
      <c r="F3" s="84"/>
    </row>
    <row r="4" spans="1:6" ht="30" customHeight="1">
      <c r="A4" s="78" t="s">
        <v>38</v>
      </c>
      <c r="B4" s="78" t="s">
        <v>39</v>
      </c>
      <c r="C4" s="78" t="s">
        <v>63</v>
      </c>
    </row>
    <row r="5" spans="1:6">
      <c r="A5" s="158">
        <v>44378</v>
      </c>
      <c r="B5" s="77" t="s">
        <v>2</v>
      </c>
      <c r="C5" s="38" t="s">
        <v>62</v>
      </c>
    </row>
    <row r="6" spans="1:6">
      <c r="A6" s="31"/>
      <c r="B6" s="31"/>
      <c r="C6" s="83"/>
    </row>
    <row r="7" spans="1:6">
      <c r="A7" s="31"/>
      <c r="B7" s="31"/>
      <c r="C7" s="83"/>
    </row>
    <row r="8" spans="1:6">
      <c r="A8" s="31"/>
      <c r="B8" s="31"/>
      <c r="C8" s="83"/>
    </row>
    <row r="9" spans="1:6">
      <c r="A9" s="31"/>
      <c r="B9" s="31"/>
      <c r="C9" s="83"/>
    </row>
    <row r="10" spans="1:6">
      <c r="A10" s="31"/>
      <c r="B10" s="31"/>
      <c r="C10" s="83"/>
    </row>
    <row r="11" spans="1:6">
      <c r="A11" s="31"/>
      <c r="B11" s="31"/>
      <c r="C11" s="83"/>
    </row>
    <row r="12" spans="1:6">
      <c r="A12" s="31"/>
      <c r="B12" s="31"/>
      <c r="C12" s="83"/>
    </row>
    <row r="13" spans="1:6">
      <c r="A13" s="31"/>
      <c r="B13" s="31"/>
      <c r="C13" s="83"/>
    </row>
    <row r="14" spans="1:6">
      <c r="A14" s="31"/>
      <c r="B14" s="31"/>
      <c r="C14" s="83"/>
    </row>
    <row r="15" spans="1:6">
      <c r="A15" s="31"/>
      <c r="B15" s="31"/>
      <c r="C15" s="83"/>
    </row>
    <row r="16" spans="1:6">
      <c r="A16" s="31"/>
      <c r="B16" s="31"/>
      <c r="C16" s="83"/>
    </row>
    <row r="17" spans="1:3">
      <c r="A17" s="31"/>
      <c r="B17" s="31"/>
      <c r="C17" s="83"/>
    </row>
    <row r="18" spans="1:3">
      <c r="A18" s="31"/>
      <c r="B18" s="31"/>
      <c r="C18" s="83"/>
    </row>
    <row r="19" spans="1:3">
      <c r="A19" s="31"/>
      <c r="B19" s="31"/>
      <c r="C19" s="83"/>
    </row>
    <row r="20" spans="1:3">
      <c r="A20" s="31"/>
      <c r="B20" s="31"/>
      <c r="C20" s="83"/>
    </row>
    <row r="21" spans="1:3">
      <c r="A21" s="31"/>
      <c r="B21" s="31"/>
      <c r="C21" s="83"/>
    </row>
    <row r="22" spans="1:3">
      <c r="A22" s="31"/>
      <c r="B22" s="31"/>
      <c r="C22" s="83"/>
    </row>
    <row r="23" spans="1:3">
      <c r="A23" s="31"/>
      <c r="B23" s="31"/>
      <c r="C23" s="83"/>
    </row>
    <row r="24" spans="1:3">
      <c r="A24" s="31"/>
      <c r="B24" s="31"/>
      <c r="C24" s="83"/>
    </row>
    <row r="25" spans="1:3">
      <c r="A25" s="31"/>
      <c r="B25" s="31"/>
      <c r="C25" s="83"/>
    </row>
    <row r="26" spans="1:3">
      <c r="A26" s="31"/>
      <c r="B26" s="31"/>
      <c r="C26" s="83"/>
    </row>
    <row r="27" spans="1:3">
      <c r="A27" s="31"/>
      <c r="B27" s="31"/>
      <c r="C27" s="83"/>
    </row>
    <row r="28" spans="1:3">
      <c r="A28" s="31"/>
      <c r="B28" s="31"/>
      <c r="C28" s="83"/>
    </row>
    <row r="29" spans="1:3">
      <c r="A29" s="31"/>
      <c r="B29" s="31"/>
      <c r="C29" s="83"/>
    </row>
    <row r="30" spans="1:3">
      <c r="A30" s="31"/>
      <c r="B30" s="31"/>
      <c r="C30" s="83"/>
    </row>
    <row r="31" spans="1:3">
      <c r="A31" s="31"/>
      <c r="B31" s="31"/>
      <c r="C31" s="83"/>
    </row>
    <row r="32" spans="1:3">
      <c r="A32" s="31"/>
      <c r="B32" s="31"/>
      <c r="C32" s="83"/>
    </row>
    <row r="33" spans="1:3">
      <c r="A33" s="31"/>
      <c r="B33" s="31"/>
      <c r="C33" s="83"/>
    </row>
    <row r="34" spans="1:3">
      <c r="A34" s="31"/>
      <c r="B34" s="31"/>
      <c r="C34" s="83"/>
    </row>
    <row r="35" spans="1:3">
      <c r="A35" s="31"/>
      <c r="B35" s="31"/>
      <c r="C35" s="83"/>
    </row>
    <row r="36" spans="1:3">
      <c r="A36" s="31"/>
      <c r="B36" s="31"/>
      <c r="C36" s="83"/>
    </row>
    <row r="37" spans="1:3">
      <c r="A37" s="31"/>
      <c r="B37" s="31"/>
      <c r="C37" s="83"/>
    </row>
    <row r="38" spans="1:3">
      <c r="A38" s="31"/>
      <c r="B38" s="31"/>
      <c r="C38" s="83"/>
    </row>
    <row r="39" spans="1:3">
      <c r="A39" s="31"/>
      <c r="B39" s="31"/>
      <c r="C39" s="83"/>
    </row>
    <row r="40" spans="1:3">
      <c r="A40" s="31"/>
      <c r="B40" s="31"/>
      <c r="C40" s="83"/>
    </row>
    <row r="41" spans="1:3">
      <c r="A41" s="31"/>
      <c r="B41" s="31"/>
      <c r="C41" s="83"/>
    </row>
    <row r="42" spans="1:3">
      <c r="A42" s="31"/>
      <c r="B42" s="31"/>
      <c r="C42" s="83"/>
    </row>
    <row r="43" spans="1:3">
      <c r="A43" s="31"/>
      <c r="B43" s="31"/>
      <c r="C43" s="83"/>
    </row>
    <row r="44" spans="1:3">
      <c r="A44" s="31"/>
      <c r="B44" s="31"/>
      <c r="C44" s="83"/>
    </row>
    <row r="45" spans="1:3">
      <c r="A45" s="31"/>
      <c r="B45" s="31"/>
      <c r="C45" s="83"/>
    </row>
    <row r="46" spans="1:3">
      <c r="A46" s="31"/>
      <c r="B46" s="31"/>
      <c r="C46" s="83"/>
    </row>
    <row r="47" spans="1:3">
      <c r="A47" s="31"/>
      <c r="B47" s="31"/>
      <c r="C47" s="83"/>
    </row>
    <row r="48" spans="1:3">
      <c r="A48" s="31"/>
      <c r="B48" s="31"/>
      <c r="C48" s="83"/>
    </row>
    <row r="49" spans="1:7">
      <c r="A49" s="31"/>
      <c r="B49" s="31"/>
      <c r="C49" s="83"/>
    </row>
    <row r="50" spans="1:7">
      <c r="A50" s="31"/>
      <c r="B50" s="31"/>
      <c r="C50" s="83"/>
    </row>
    <row r="51" spans="1:7">
      <c r="A51" s="31"/>
      <c r="B51" s="31"/>
      <c r="C51" s="83"/>
    </row>
    <row r="52" spans="1:7">
      <c r="A52" s="31"/>
      <c r="B52" s="31"/>
      <c r="C52" s="83"/>
    </row>
    <row r="53" spans="1:7">
      <c r="A53" s="31"/>
      <c r="B53" s="31"/>
      <c r="C53" s="83"/>
    </row>
    <row r="54" spans="1:7">
      <c r="A54" s="31"/>
      <c r="B54" s="31"/>
      <c r="C54" s="83"/>
    </row>
    <row r="56" spans="1:7">
      <c r="A56" s="56" t="s">
        <v>271</v>
      </c>
      <c r="B56" s="56"/>
      <c r="C56" s="56"/>
    </row>
    <row r="57" spans="1:7">
      <c r="A57" s="78" t="s">
        <v>38</v>
      </c>
      <c r="B57" s="78" t="s">
        <v>39</v>
      </c>
      <c r="C57" s="78" t="s">
        <v>63</v>
      </c>
    </row>
    <row r="58" spans="1:7">
      <c r="A58" s="33"/>
      <c r="B58" s="33"/>
      <c r="C58" s="38" t="s">
        <v>62</v>
      </c>
    </row>
    <row r="60" spans="1:7">
      <c r="B60" s="37"/>
      <c r="C60" s="37"/>
      <c r="D60" s="37"/>
      <c r="E60" s="35"/>
      <c r="F60" s="35"/>
      <c r="G60" s="35"/>
    </row>
    <row r="61" spans="1:7">
      <c r="A61" s="35"/>
      <c r="B61" s="35"/>
      <c r="C61" s="35"/>
      <c r="D61" s="35"/>
      <c r="E61" s="35"/>
      <c r="F61" s="35"/>
      <c r="G61" s="35"/>
    </row>
    <row r="62" spans="1:7" s="61" customFormat="1">
      <c r="D62" s="84"/>
      <c r="E62" s="84"/>
      <c r="F62" s="84"/>
    </row>
    <row r="63" spans="1:7">
      <c r="G63" s="35"/>
    </row>
    <row r="64" spans="1:7" ht="19.8" customHeight="1">
      <c r="G64" s="35"/>
    </row>
    <row r="65" spans="1:7">
      <c r="A65" s="82"/>
      <c r="B65" s="82"/>
      <c r="C65" s="83"/>
      <c r="G65" s="35"/>
    </row>
    <row r="66" spans="1:7">
      <c r="A66" s="82"/>
      <c r="B66" s="82"/>
      <c r="C66" s="83"/>
      <c r="G66" s="35"/>
    </row>
    <row r="67" spans="1:7">
      <c r="A67" s="82"/>
      <c r="B67" s="82"/>
      <c r="C67" s="83"/>
      <c r="G67" s="35"/>
    </row>
    <row r="68" spans="1:7">
      <c r="A68" s="82"/>
      <c r="B68" s="82"/>
      <c r="C68" s="83"/>
      <c r="G68" s="35"/>
    </row>
    <row r="69" spans="1:7">
      <c r="A69" s="82"/>
      <c r="B69" s="82"/>
      <c r="C69" s="83"/>
      <c r="G69" s="35"/>
    </row>
    <row r="70" spans="1:7">
      <c r="A70" s="82"/>
      <c r="B70" s="82"/>
      <c r="C70" s="83"/>
      <c r="G70" s="35"/>
    </row>
    <row r="71" spans="1:7">
      <c r="A71" s="82"/>
      <c r="B71" s="82"/>
      <c r="C71" s="83"/>
      <c r="G71" s="35"/>
    </row>
    <row r="72" spans="1:7">
      <c r="A72" s="82"/>
      <c r="B72" s="82"/>
      <c r="C72" s="83"/>
      <c r="G72" s="35"/>
    </row>
    <row r="73" spans="1:7">
      <c r="A73" s="82"/>
      <c r="B73" s="82"/>
      <c r="C73" s="83"/>
      <c r="G73" s="35"/>
    </row>
    <row r="74" spans="1:7">
      <c r="A74" s="82"/>
      <c r="B74" s="82"/>
      <c r="C74" s="83"/>
      <c r="G74" s="35"/>
    </row>
    <row r="75" spans="1:7">
      <c r="A75" s="82"/>
      <c r="B75" s="82"/>
      <c r="C75" s="83"/>
      <c r="G75" s="35"/>
    </row>
    <row r="76" spans="1:7">
      <c r="A76" s="82"/>
      <c r="B76" s="82"/>
      <c r="C76" s="83"/>
      <c r="G76" s="35"/>
    </row>
    <row r="77" spans="1:7">
      <c r="A77" s="82"/>
      <c r="B77" s="82"/>
      <c r="C77" s="83"/>
      <c r="G77" s="35"/>
    </row>
    <row r="78" spans="1:7">
      <c r="A78" s="82"/>
      <c r="B78" s="82"/>
      <c r="C78" s="83"/>
      <c r="G78" s="35"/>
    </row>
    <row r="79" spans="1:7">
      <c r="A79" s="82"/>
      <c r="B79" s="82"/>
      <c r="C79" s="83"/>
      <c r="G79" s="35"/>
    </row>
    <row r="80" spans="1:7">
      <c r="A80" s="82"/>
      <c r="B80" s="82"/>
      <c r="C80" s="83"/>
      <c r="G80" s="35"/>
    </row>
    <row r="81" spans="1:7">
      <c r="A81" s="82"/>
      <c r="B81" s="82"/>
      <c r="C81" s="83"/>
      <c r="G81" s="35"/>
    </row>
    <row r="82" spans="1:7">
      <c r="A82" s="82"/>
      <c r="B82" s="82"/>
      <c r="C82" s="83"/>
      <c r="G82" s="35"/>
    </row>
    <row r="83" spans="1:7">
      <c r="A83" s="82"/>
      <c r="B83" s="82"/>
      <c r="C83" s="83"/>
      <c r="G83" s="35"/>
    </row>
    <row r="84" spans="1:7">
      <c r="A84" s="82"/>
      <c r="B84" s="82"/>
      <c r="C84" s="83"/>
      <c r="G84" s="35"/>
    </row>
    <row r="85" spans="1:7">
      <c r="A85" s="82"/>
      <c r="B85" s="82"/>
      <c r="C85" s="83"/>
      <c r="G85" s="35"/>
    </row>
    <row r="91" spans="1:7">
      <c r="A91" s="36"/>
      <c r="B91" s="8"/>
      <c r="C91" s="8"/>
      <c r="D91" s="8"/>
      <c r="E91" s="8"/>
      <c r="F91" s="8"/>
      <c r="G91" s="35"/>
    </row>
    <row r="92" spans="1:7">
      <c r="A92" s="35"/>
      <c r="B92" s="35"/>
      <c r="C92" s="35"/>
      <c r="D92" s="35"/>
      <c r="E92" s="35"/>
      <c r="F92" s="35"/>
      <c r="G92" s="35"/>
    </row>
    <row r="93" spans="1:7">
      <c r="A93" s="7"/>
      <c r="B93" s="85"/>
      <c r="C93" s="85"/>
      <c r="D93" s="85"/>
      <c r="E93" s="85"/>
      <c r="F93" s="85"/>
      <c r="G93" s="35"/>
    </row>
    <row r="94" spans="1:7">
      <c r="B94" s="85"/>
      <c r="C94" s="85"/>
      <c r="D94" s="85"/>
      <c r="E94" s="85"/>
      <c r="F94" s="85"/>
      <c r="G94" s="35"/>
    </row>
    <row r="95" spans="1:7">
      <c r="B95" s="35"/>
      <c r="C95" s="35"/>
      <c r="D95" s="35"/>
      <c r="E95" s="35"/>
      <c r="F95" s="35"/>
      <c r="G95" s="35"/>
    </row>
  </sheetData>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H77"/>
  <sheetViews>
    <sheetView topLeftCell="A61" zoomScale="85" zoomScaleNormal="85" workbookViewId="0">
      <selection activeCell="B77" sqref="B77"/>
    </sheetView>
  </sheetViews>
  <sheetFormatPr defaultColWidth="8.9296875" defaultRowHeight="15.75"/>
  <cols>
    <col min="1" max="1" width="17.19921875" style="84" customWidth="1"/>
    <col min="2" max="2" width="17.33203125" style="84" customWidth="1"/>
    <col min="3" max="3" width="22.59765625" style="84" customWidth="1"/>
    <col min="4" max="4" width="13.9296875" style="84" customWidth="1"/>
    <col min="5" max="16384" width="8.9296875" style="84"/>
  </cols>
  <sheetData>
    <row r="1" spans="1:5" s="75" customFormat="1" ht="15">
      <c r="A1" s="81" t="s">
        <v>209</v>
      </c>
    </row>
    <row r="2" spans="1:5" ht="17.25">
      <c r="A2" s="6" t="s">
        <v>272</v>
      </c>
      <c r="B2" s="85"/>
      <c r="C2" s="85"/>
      <c r="D2" s="8"/>
      <c r="E2" s="85"/>
    </row>
    <row r="3" spans="1:5">
      <c r="A3" s="81" t="s">
        <v>196</v>
      </c>
    </row>
    <row r="4" spans="1:5" ht="15" customHeight="1">
      <c r="A4" s="66" t="s">
        <v>38</v>
      </c>
      <c r="B4" s="66" t="s">
        <v>39</v>
      </c>
      <c r="D4" s="8"/>
      <c r="E4" s="85"/>
    </row>
    <row r="5" spans="1:5">
      <c r="A5" s="67">
        <v>44378</v>
      </c>
      <c r="B5" s="68" t="s">
        <v>2</v>
      </c>
      <c r="D5" s="8"/>
      <c r="E5" s="85"/>
    </row>
    <row r="6" spans="1:5" ht="15" customHeight="1">
      <c r="A6" s="6"/>
      <c r="B6" s="8"/>
      <c r="C6" s="8"/>
      <c r="D6" s="8"/>
      <c r="E6" s="85"/>
    </row>
    <row r="7" spans="1:5" ht="15" customHeight="1">
      <c r="A7" s="6"/>
      <c r="B7" s="8"/>
      <c r="C7" s="8"/>
      <c r="D7" s="8"/>
      <c r="E7" s="85"/>
    </row>
    <row r="8" spans="1:5" ht="15" customHeight="1">
      <c r="A8" s="6"/>
      <c r="B8" s="8"/>
      <c r="C8" s="8"/>
      <c r="D8" s="8"/>
      <c r="E8" s="85"/>
    </row>
    <row r="9" spans="1:5" ht="15" customHeight="1">
      <c r="A9" s="6"/>
      <c r="B9" s="8"/>
      <c r="C9" s="8"/>
      <c r="D9" s="8"/>
      <c r="E9" s="85"/>
    </row>
    <row r="10" spans="1:5" ht="15" customHeight="1">
      <c r="A10" s="6"/>
      <c r="B10" s="8"/>
      <c r="C10" s="8"/>
      <c r="D10" s="8"/>
      <c r="E10" s="85"/>
    </row>
    <row r="11" spans="1:5" ht="15" customHeight="1">
      <c r="A11" s="6"/>
      <c r="B11" s="8"/>
      <c r="C11" s="8"/>
      <c r="D11" s="8"/>
      <c r="E11" s="85"/>
    </row>
    <row r="12" spans="1:5" ht="15" customHeight="1">
      <c r="A12" s="6"/>
      <c r="B12" s="8"/>
      <c r="C12" s="8"/>
      <c r="D12" s="8"/>
      <c r="E12" s="85"/>
    </row>
    <row r="13" spans="1:5" ht="15" customHeight="1">
      <c r="A13" s="6"/>
      <c r="B13" s="8"/>
      <c r="C13" s="8"/>
      <c r="D13" s="8"/>
      <c r="E13" s="85"/>
    </row>
    <row r="14" spans="1:5" ht="15" customHeight="1">
      <c r="A14" s="6"/>
      <c r="B14" s="8"/>
      <c r="C14" s="8"/>
      <c r="D14" s="8"/>
      <c r="E14" s="85"/>
    </row>
    <row r="15" spans="1:5" ht="15" customHeight="1">
      <c r="A15" s="6"/>
      <c r="B15" s="8"/>
      <c r="C15" s="8"/>
      <c r="D15" s="8"/>
      <c r="E15" s="85"/>
    </row>
    <row r="16" spans="1:5" ht="15" customHeight="1">
      <c r="A16" s="6"/>
      <c r="B16" s="8"/>
      <c r="C16" s="8"/>
      <c r="D16" s="8"/>
      <c r="E16" s="85"/>
    </row>
    <row r="17" spans="1:6" ht="17.25">
      <c r="A17" s="6"/>
      <c r="B17" s="8"/>
      <c r="C17" s="8"/>
      <c r="D17" s="8"/>
      <c r="E17" s="85"/>
    </row>
    <row r="18" spans="1:6" ht="17.25">
      <c r="A18" s="6" t="s">
        <v>273</v>
      </c>
      <c r="B18" s="8"/>
      <c r="C18" s="8"/>
      <c r="D18" s="8"/>
      <c r="E18" s="85"/>
    </row>
    <row r="19" spans="1:6">
      <c r="A19" s="81" t="s">
        <v>200</v>
      </c>
    </row>
    <row r="20" spans="1:6" ht="15" customHeight="1">
      <c r="A20" s="78" t="s">
        <v>38</v>
      </c>
      <c r="B20" s="78" t="s">
        <v>39</v>
      </c>
      <c r="D20" s="133" t="s">
        <v>64</v>
      </c>
      <c r="E20" s="133"/>
      <c r="F20" s="85"/>
    </row>
    <row r="21" spans="1:6" ht="22.25" customHeight="1">
      <c r="A21" s="67">
        <v>44378</v>
      </c>
      <c r="B21" s="68" t="s">
        <v>2</v>
      </c>
      <c r="D21" s="134">
        <v>79</v>
      </c>
      <c r="E21" s="135"/>
      <c r="F21" s="85"/>
    </row>
    <row r="22" spans="1:6" ht="15.75" customHeight="1">
      <c r="A22" s="159" t="s">
        <v>65</v>
      </c>
      <c r="B22" s="160" t="s">
        <v>66</v>
      </c>
      <c r="C22" s="161"/>
      <c r="D22" s="162" t="s">
        <v>435</v>
      </c>
      <c r="E22" s="162" t="s">
        <v>436</v>
      </c>
      <c r="F22" s="85"/>
    </row>
    <row r="23" spans="1:6">
      <c r="A23" s="163"/>
      <c r="B23" s="164"/>
      <c r="C23" s="165"/>
      <c r="D23" s="163"/>
      <c r="E23" s="163"/>
      <c r="F23" s="85"/>
    </row>
    <row r="24" spans="1:6">
      <c r="A24" s="166" t="s">
        <v>67</v>
      </c>
      <c r="B24" s="167" t="s">
        <v>68</v>
      </c>
      <c r="C24" s="168"/>
      <c r="D24" s="169" t="s">
        <v>437</v>
      </c>
      <c r="E24" s="115" t="s">
        <v>70</v>
      </c>
      <c r="F24" s="85"/>
    </row>
    <row r="25" spans="1:6">
      <c r="A25" s="170" t="s">
        <v>69</v>
      </c>
      <c r="B25" s="167"/>
      <c r="C25" s="171"/>
      <c r="D25" s="169">
        <v>3</v>
      </c>
      <c r="E25" s="172" t="s">
        <v>421</v>
      </c>
      <c r="F25" s="85"/>
    </row>
    <row r="26" spans="1:6">
      <c r="A26" s="170" t="s">
        <v>71</v>
      </c>
      <c r="B26" s="115"/>
      <c r="C26" s="171"/>
      <c r="D26" s="169">
        <v>3</v>
      </c>
      <c r="E26" s="172" t="s">
        <v>421</v>
      </c>
      <c r="F26" s="85"/>
    </row>
    <row r="27" spans="1:6">
      <c r="A27" s="170" t="s">
        <v>72</v>
      </c>
      <c r="B27" s="115"/>
      <c r="C27" s="171"/>
      <c r="D27" s="169">
        <v>3</v>
      </c>
      <c r="E27" s="172" t="s">
        <v>421</v>
      </c>
      <c r="F27" s="85"/>
    </row>
    <row r="28" spans="1:6">
      <c r="A28" s="170" t="s">
        <v>73</v>
      </c>
      <c r="B28" s="167"/>
      <c r="C28" s="171"/>
      <c r="D28" s="169">
        <v>3</v>
      </c>
      <c r="E28" s="172" t="s">
        <v>421</v>
      </c>
      <c r="F28" s="85"/>
    </row>
    <row r="29" spans="1:6">
      <c r="A29" s="166" t="s">
        <v>74</v>
      </c>
      <c r="B29" s="167" t="s">
        <v>68</v>
      </c>
      <c r="C29" s="171"/>
      <c r="D29" s="169" t="s">
        <v>438</v>
      </c>
      <c r="E29" s="115" t="s">
        <v>70</v>
      </c>
      <c r="F29" s="85"/>
    </row>
    <row r="30" spans="1:6">
      <c r="A30" s="170" t="s">
        <v>75</v>
      </c>
      <c r="B30" s="115"/>
      <c r="C30" s="171"/>
      <c r="D30" s="169">
        <v>3</v>
      </c>
      <c r="E30" s="172" t="s">
        <v>421</v>
      </c>
      <c r="F30" s="85"/>
    </row>
    <row r="31" spans="1:6" ht="30">
      <c r="A31" s="170" t="s">
        <v>76</v>
      </c>
      <c r="B31" s="167"/>
      <c r="C31" s="171"/>
      <c r="D31" s="169">
        <v>3</v>
      </c>
      <c r="E31" s="172" t="s">
        <v>421</v>
      </c>
      <c r="F31" s="85"/>
    </row>
    <row r="32" spans="1:6">
      <c r="A32" s="170" t="s">
        <v>77</v>
      </c>
      <c r="B32" s="167"/>
      <c r="C32" s="171"/>
      <c r="D32" s="169">
        <v>3</v>
      </c>
      <c r="E32" s="172" t="s">
        <v>421</v>
      </c>
      <c r="F32" s="85"/>
    </row>
    <row r="33" spans="1:6">
      <c r="A33" s="170" t="s">
        <v>78</v>
      </c>
      <c r="B33" s="167"/>
      <c r="C33" s="171"/>
      <c r="D33" s="169">
        <v>3</v>
      </c>
      <c r="E33" s="172" t="s">
        <v>421</v>
      </c>
      <c r="F33" s="85"/>
    </row>
    <row r="34" spans="1:6">
      <c r="A34" s="170" t="s">
        <v>79</v>
      </c>
      <c r="B34" s="167"/>
      <c r="C34" s="171"/>
      <c r="D34" s="169">
        <v>3</v>
      </c>
      <c r="E34" s="172" t="s">
        <v>421</v>
      </c>
      <c r="F34" s="85"/>
    </row>
    <row r="35" spans="1:6">
      <c r="A35" s="173" t="s">
        <v>80</v>
      </c>
      <c r="B35" s="167" t="s">
        <v>68</v>
      </c>
      <c r="C35" s="171"/>
      <c r="D35" s="169" t="s">
        <v>439</v>
      </c>
      <c r="E35" s="115" t="s">
        <v>70</v>
      </c>
      <c r="F35" s="85"/>
    </row>
    <row r="36" spans="1:6" ht="43.5">
      <c r="A36" s="170" t="s">
        <v>81</v>
      </c>
      <c r="B36" s="167"/>
      <c r="C36" s="171" t="s">
        <v>440</v>
      </c>
      <c r="D36" s="169">
        <v>3</v>
      </c>
      <c r="E36" s="172" t="s">
        <v>421</v>
      </c>
      <c r="F36" s="85"/>
    </row>
    <row r="37" spans="1:6">
      <c r="A37" s="170" t="s">
        <v>82</v>
      </c>
      <c r="B37" s="167"/>
      <c r="C37" s="171"/>
      <c r="D37" s="169">
        <v>3</v>
      </c>
      <c r="E37" s="172" t="s">
        <v>421</v>
      </c>
      <c r="F37" s="85"/>
    </row>
    <row r="38" spans="1:6">
      <c r="A38" s="170" t="s">
        <v>83</v>
      </c>
      <c r="B38" s="167"/>
      <c r="C38" s="171"/>
      <c r="D38" s="169">
        <v>3</v>
      </c>
      <c r="E38" s="172" t="s">
        <v>421</v>
      </c>
      <c r="F38" s="85"/>
    </row>
    <row r="39" spans="1:6">
      <c r="A39" s="170" t="s">
        <v>84</v>
      </c>
      <c r="B39" s="167"/>
      <c r="C39" s="171"/>
      <c r="D39" s="169">
        <v>3</v>
      </c>
      <c r="E39" s="172" t="s">
        <v>421</v>
      </c>
      <c r="F39" s="85"/>
    </row>
    <row r="40" spans="1:6">
      <c r="A40" s="170" t="s">
        <v>85</v>
      </c>
      <c r="B40" s="167"/>
      <c r="C40" s="171"/>
      <c r="D40" s="169">
        <v>3</v>
      </c>
      <c r="E40" s="172" t="s">
        <v>421</v>
      </c>
      <c r="F40" s="85"/>
    </row>
    <row r="41" spans="1:6">
      <c r="A41" s="170" t="s">
        <v>86</v>
      </c>
      <c r="B41" s="167"/>
      <c r="C41" s="171"/>
      <c r="D41" s="169">
        <v>3</v>
      </c>
      <c r="E41" s="172" t="s">
        <v>421</v>
      </c>
      <c r="F41" s="85"/>
    </row>
    <row r="42" spans="1:6">
      <c r="A42" s="170" t="s">
        <v>87</v>
      </c>
      <c r="B42" s="167"/>
      <c r="C42" s="171"/>
      <c r="D42" s="169">
        <v>3</v>
      </c>
      <c r="E42" s="172" t="s">
        <v>421</v>
      </c>
      <c r="F42" s="85"/>
    </row>
    <row r="43" spans="1:6">
      <c r="A43" s="173" t="s">
        <v>88</v>
      </c>
      <c r="B43" s="167" t="s">
        <v>68</v>
      </c>
      <c r="C43" s="171"/>
      <c r="D43" s="169" t="s">
        <v>441</v>
      </c>
      <c r="E43" s="115" t="s">
        <v>70</v>
      </c>
      <c r="F43" s="85"/>
    </row>
    <row r="44" spans="1:6">
      <c r="A44" s="170" t="s">
        <v>89</v>
      </c>
      <c r="B44" s="167"/>
      <c r="C44" s="171"/>
      <c r="D44" s="169">
        <v>3</v>
      </c>
      <c r="E44" s="174" t="s">
        <v>442</v>
      </c>
      <c r="F44" s="85"/>
    </row>
    <row r="45" spans="1:6">
      <c r="A45" s="170" t="s">
        <v>90</v>
      </c>
      <c r="B45" s="167"/>
      <c r="C45" s="171"/>
      <c r="D45" s="169">
        <v>3</v>
      </c>
      <c r="E45" s="174" t="s">
        <v>443</v>
      </c>
      <c r="F45" s="85"/>
    </row>
    <row r="46" spans="1:6" ht="43.5">
      <c r="A46" s="170" t="s">
        <v>91</v>
      </c>
      <c r="B46" s="167"/>
      <c r="C46" s="171" t="s">
        <v>444</v>
      </c>
      <c r="D46" s="169">
        <v>2</v>
      </c>
      <c r="E46" s="172" t="s">
        <v>421</v>
      </c>
      <c r="F46" s="85"/>
    </row>
    <row r="47" spans="1:6" ht="30">
      <c r="A47" s="170" t="s">
        <v>92</v>
      </c>
      <c r="B47" s="167"/>
      <c r="C47" s="171"/>
      <c r="D47" s="169">
        <v>3</v>
      </c>
      <c r="E47" s="172" t="s">
        <v>421</v>
      </c>
      <c r="F47" s="85"/>
    </row>
    <row r="48" spans="1:6">
      <c r="A48" s="170" t="s">
        <v>93</v>
      </c>
      <c r="B48" s="167"/>
      <c r="C48" s="171"/>
      <c r="D48" s="169">
        <v>3</v>
      </c>
      <c r="E48" s="172" t="s">
        <v>421</v>
      </c>
      <c r="F48" s="85"/>
    </row>
    <row r="49" spans="1:8">
      <c r="A49" s="170" t="s">
        <v>94</v>
      </c>
      <c r="B49" s="167"/>
      <c r="C49" s="171"/>
      <c r="D49" s="169">
        <v>3</v>
      </c>
      <c r="E49" s="172" t="s">
        <v>421</v>
      </c>
      <c r="F49" s="85"/>
    </row>
    <row r="50" spans="1:8" ht="29.25">
      <c r="A50" s="170" t="s">
        <v>95</v>
      </c>
      <c r="B50" s="167"/>
      <c r="C50" s="171" t="s">
        <v>445</v>
      </c>
      <c r="D50" s="169">
        <v>2</v>
      </c>
      <c r="E50" s="172" t="s">
        <v>443</v>
      </c>
      <c r="F50" s="85"/>
    </row>
    <row r="51" spans="1:8">
      <c r="A51" s="173" t="s">
        <v>96</v>
      </c>
      <c r="B51" s="167" t="s">
        <v>68</v>
      </c>
      <c r="C51" s="171"/>
      <c r="D51" s="175">
        <v>43622</v>
      </c>
      <c r="E51" s="115" t="s">
        <v>70</v>
      </c>
      <c r="F51" s="85"/>
    </row>
    <row r="52" spans="1:8">
      <c r="A52" s="170" t="s">
        <v>97</v>
      </c>
      <c r="B52" s="167"/>
      <c r="C52" s="171"/>
      <c r="D52" s="169">
        <v>3</v>
      </c>
      <c r="E52" s="172" t="s">
        <v>421</v>
      </c>
      <c r="F52" s="85"/>
    </row>
    <row r="53" spans="1:8">
      <c r="A53" s="170" t="s">
        <v>112</v>
      </c>
      <c r="B53" s="167"/>
      <c r="C53" s="169"/>
      <c r="D53" s="169">
        <v>3</v>
      </c>
      <c r="E53" s="172" t="s">
        <v>421</v>
      </c>
      <c r="F53" s="85"/>
    </row>
    <row r="54" spans="1:8">
      <c r="A54" s="173" t="s">
        <v>98</v>
      </c>
      <c r="B54" s="167" t="s">
        <v>68</v>
      </c>
      <c r="C54" s="171"/>
      <c r="D54" s="175">
        <v>43988</v>
      </c>
      <c r="E54" s="115" t="s">
        <v>70</v>
      </c>
      <c r="F54" s="85"/>
    </row>
    <row r="55" spans="1:8">
      <c r="A55" s="170" t="s">
        <v>99</v>
      </c>
      <c r="B55" s="167"/>
      <c r="C55" s="171"/>
      <c r="D55" s="169">
        <v>3</v>
      </c>
      <c r="E55" s="172" t="s">
        <v>421</v>
      </c>
      <c r="F55" s="85"/>
    </row>
    <row r="56" spans="1:8" ht="31.5">
      <c r="A56" s="170" t="s">
        <v>100</v>
      </c>
      <c r="B56" s="167"/>
      <c r="C56" s="171"/>
      <c r="D56" s="169" t="s">
        <v>446</v>
      </c>
      <c r="E56" s="176"/>
      <c r="F56" s="85"/>
    </row>
    <row r="57" spans="1:8" ht="30">
      <c r="A57" s="170" t="s">
        <v>101</v>
      </c>
      <c r="B57" s="167"/>
      <c r="C57" s="169"/>
      <c r="D57" s="169" t="s">
        <v>443</v>
      </c>
      <c r="E57" s="176"/>
      <c r="F57" s="85"/>
    </row>
    <row r="58" spans="1:8">
      <c r="A58" s="170" t="s">
        <v>102</v>
      </c>
      <c r="B58" s="167"/>
      <c r="C58" s="171"/>
      <c r="D58" s="169">
        <v>3</v>
      </c>
      <c r="E58" s="172" t="s">
        <v>421</v>
      </c>
      <c r="F58" s="85"/>
    </row>
    <row r="59" spans="1:8">
      <c r="A59" s="173" t="s">
        <v>103</v>
      </c>
      <c r="B59" s="177"/>
      <c r="C59" s="178"/>
      <c r="D59" s="167"/>
      <c r="E59" s="115" t="s">
        <v>70</v>
      </c>
      <c r="F59" s="85"/>
    </row>
    <row r="60" spans="1:8">
      <c r="A60" s="39" t="s">
        <v>104</v>
      </c>
      <c r="B60" s="85"/>
      <c r="C60" s="85"/>
      <c r="D60" s="85"/>
      <c r="E60" s="85"/>
      <c r="F60" s="85"/>
    </row>
    <row r="61" spans="1:8" ht="14.45" customHeight="1">
      <c r="A61" s="132" t="s">
        <v>105</v>
      </c>
      <c r="B61" s="132"/>
      <c r="C61" s="132"/>
      <c r="D61" s="132"/>
      <c r="E61" s="132"/>
      <c r="F61" s="86"/>
      <c r="G61" s="86"/>
      <c r="H61" s="86"/>
    </row>
    <row r="62" spans="1:8" ht="30.7" customHeight="1">
      <c r="A62" s="132"/>
      <c r="B62" s="132"/>
      <c r="C62" s="132"/>
      <c r="D62" s="132"/>
      <c r="E62" s="132"/>
      <c r="F62" s="86"/>
      <c r="G62" s="86"/>
      <c r="H62" s="86"/>
    </row>
    <row r="63" spans="1:8">
      <c r="A63" s="86"/>
      <c r="B63" s="86"/>
      <c r="C63" s="86"/>
      <c r="D63" s="86"/>
      <c r="E63" s="86"/>
      <c r="F63" s="86"/>
      <c r="G63" s="86"/>
      <c r="H63" s="86"/>
    </row>
    <row r="64" spans="1:8">
      <c r="A64" s="87"/>
      <c r="B64" s="87"/>
      <c r="C64" s="87"/>
      <c r="D64" s="87"/>
      <c r="E64" s="87"/>
      <c r="F64" s="87"/>
      <c r="G64" s="87"/>
      <c r="H64" s="87"/>
    </row>
    <row r="65" spans="1:8">
      <c r="A65" s="34" t="s">
        <v>113</v>
      </c>
      <c r="B65" s="86"/>
      <c r="C65" s="86"/>
      <c r="D65" s="40"/>
      <c r="E65" s="40"/>
      <c r="F65" s="40"/>
      <c r="G65" s="40"/>
      <c r="H65" s="87"/>
    </row>
    <row r="66" spans="1:8">
      <c r="A66" s="34" t="s">
        <v>114</v>
      </c>
      <c r="B66" s="86"/>
      <c r="C66" s="86"/>
      <c r="D66" s="40"/>
      <c r="E66" s="40"/>
      <c r="F66" s="40"/>
      <c r="G66" s="40"/>
      <c r="H66" s="87"/>
    </row>
    <row r="67" spans="1:8">
      <c r="A67" s="34" t="s">
        <v>106</v>
      </c>
      <c r="B67" s="86"/>
      <c r="C67" s="86"/>
      <c r="D67" s="86"/>
      <c r="E67" s="86"/>
      <c r="F67" s="40"/>
      <c r="G67" s="40"/>
      <c r="H67" s="87"/>
    </row>
    <row r="68" spans="1:8">
      <c r="A68" s="7" t="s">
        <v>107</v>
      </c>
      <c r="B68" s="86"/>
      <c r="C68" s="86"/>
      <c r="D68" s="86"/>
      <c r="E68" s="86"/>
      <c r="F68" s="86"/>
      <c r="G68" s="86"/>
      <c r="H68" s="87"/>
    </row>
    <row r="69" spans="1:8">
      <c r="A69" s="7" t="s">
        <v>108</v>
      </c>
      <c r="B69" s="86"/>
      <c r="C69" s="86"/>
      <c r="D69" s="86"/>
      <c r="E69" s="86"/>
      <c r="F69" s="86"/>
      <c r="G69" s="86"/>
      <c r="H69" s="87"/>
    </row>
    <row r="70" spans="1:8">
      <c r="A70" s="7" t="s">
        <v>109</v>
      </c>
      <c r="B70" s="86"/>
      <c r="C70" s="86"/>
      <c r="D70" s="86"/>
      <c r="E70" s="86"/>
      <c r="F70" s="86"/>
      <c r="G70" s="86"/>
      <c r="H70" s="87"/>
    </row>
    <row r="71" spans="1:8">
      <c r="A71" s="41" t="s">
        <v>110</v>
      </c>
      <c r="B71" s="40"/>
      <c r="C71" s="40"/>
      <c r="D71" s="40"/>
      <c r="E71" s="40"/>
      <c r="F71" s="40"/>
      <c r="G71" s="40"/>
      <c r="H71" s="87"/>
    </row>
    <row r="72" spans="1:8">
      <c r="A72" s="7" t="s">
        <v>111</v>
      </c>
      <c r="B72" s="86"/>
      <c r="C72" s="86"/>
      <c r="D72" s="86"/>
      <c r="E72" s="86"/>
      <c r="F72" s="86"/>
      <c r="G72" s="86"/>
      <c r="H72" s="87"/>
    </row>
    <row r="75" spans="1:8">
      <c r="A75" s="93" t="s">
        <v>193</v>
      </c>
      <c r="B75" s="94"/>
      <c r="C75" s="95"/>
    </row>
    <row r="76" spans="1:8" ht="90">
      <c r="A76" s="97" t="s">
        <v>274</v>
      </c>
      <c r="B76" s="97" t="s">
        <v>447</v>
      </c>
      <c r="C76" s="98"/>
    </row>
    <row r="77" spans="1:8" ht="45">
      <c r="A77" s="97" t="s">
        <v>275</v>
      </c>
      <c r="B77" s="51" t="s">
        <v>448</v>
      </c>
      <c r="C77" s="51"/>
    </row>
  </sheetData>
  <mergeCells count="8">
    <mergeCell ref="A61:E62"/>
    <mergeCell ref="B59:C59"/>
    <mergeCell ref="D20:E20"/>
    <mergeCell ref="D21:E21"/>
    <mergeCell ref="A22:A23"/>
    <mergeCell ref="B22:C23"/>
    <mergeCell ref="D22:D23"/>
    <mergeCell ref="E22:E2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Themes</vt:lpstr>
      <vt:lpstr>Comments</vt:lpstr>
      <vt:lpstr>1(Data)</vt:lpstr>
      <vt:lpstr>2(Products)</vt:lpstr>
      <vt:lpstr>3(Data providers)</vt:lpstr>
      <vt:lpstr>4(Web services)</vt:lpstr>
      <vt:lpstr>5(User stats)&amp;6(Use case stats)</vt:lpstr>
      <vt:lpstr>7(Analytics)</vt:lpstr>
      <vt:lpstr>8(User friendliness)</vt:lpstr>
      <vt:lpstr>9-10-11(User stats)</vt:lpstr>
      <vt:lpstr>'1(Data)'!_ftn3</vt:lpstr>
      <vt:lpstr>'1(Data)'!_ftn6</vt:lpstr>
      <vt:lpstr>'1(Data)'!_ftnref1</vt:lpstr>
      <vt:lpstr>'1(Data)'!_ftnref2</vt:lpstr>
      <vt:lpstr>'1(Data)'!_ftnref3</vt:lpstr>
      <vt:lpstr>'1(Data)'!_ftnref4</vt:lpstr>
      <vt:lpstr>'1(Data)'!_ftnref5</vt:lpstr>
      <vt:lpstr>'1(Data)'!_ftnref6</vt:lpstr>
      <vt:lpstr>'1(Data)'!_Toc509591800</vt:lpstr>
      <vt:lpstr>'3(Data providers)'!_Toc509591802</vt:lpstr>
      <vt:lpstr>'4(Web services)'!_Toc509591811</vt:lpstr>
      <vt:lpstr>'5(User stats)&amp;6(Use case stats)'!_Toc509591813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Tonné</dc:creator>
  <cp:lastModifiedBy>dick</cp:lastModifiedBy>
  <cp:lastPrinted>2020-06-15T08:28:46Z</cp:lastPrinted>
  <dcterms:created xsi:type="dcterms:W3CDTF">2018-04-24T06:01:14Z</dcterms:created>
  <dcterms:modified xsi:type="dcterms:W3CDTF">2021-07-05T14:46:05Z</dcterms:modified>
</cp:coreProperties>
</file>