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C:\wp51\EMODnet-Bathymetry-2020-tender\project\reporting\july-sept2021\submit\"/>
    </mc:Choice>
  </mc:AlternateContent>
  <xr:revisionPtr revIDLastSave="0" documentId="13_ncr:1_{640C52A4-FAC3-4A4B-855B-3B9FB226D3E2}" xr6:coauthVersionLast="47" xr6:coauthVersionMax="47" xr10:uidLastSave="{00000000-0000-0000-0000-000000000000}"/>
  <bookViews>
    <workbookView xWindow="-98" yWindow="-98" windowWidth="19396" windowHeight="11596" tabRatio="773" firstSheet="2" activeTab="3" xr2:uid="{00000000-000D-0000-FFFF-FFFF00000000}"/>
  </bookViews>
  <sheets>
    <sheet name="Themes" sheetId="23" r:id="rId1"/>
    <sheet name="Comments" sheetId="32" r:id="rId2"/>
    <sheet name="1(Data)" sheetId="29" r:id="rId3"/>
    <sheet name="2(Products)" sheetId="24" r:id="rId4"/>
    <sheet name="3(Data providers)" sheetId="3" r:id="rId5"/>
    <sheet name="4(Web services)" sheetId="11" r:id="rId6"/>
    <sheet name="5(User stats)&amp;6(Use case stats)" sheetId="13" r:id="rId7"/>
    <sheet name="7(Analytics)" sheetId="28" r:id="rId8"/>
    <sheet name="8(User friendliness)" sheetId="26" r:id="rId9"/>
    <sheet name="9-10-11(User stats)" sheetId="27" r:id="rId10"/>
  </sheets>
  <definedNames>
    <definedName name="_ftn1" localSheetId="2">'1(Data)'!#REF!</definedName>
    <definedName name="_ftn2" localSheetId="2">'1(Data)'!#REF!</definedName>
    <definedName name="_ftn3" localSheetId="2">'1(Data)'!$A$31</definedName>
    <definedName name="_ftn4" localSheetId="2">'1(Data)'!#REF!</definedName>
    <definedName name="_ftn5" localSheetId="2">'1(Data)'!#REF!</definedName>
    <definedName name="_ftn6" localSheetId="2">'1(Data)'!$A$35</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4">'3(Data providers)'!$A$1</definedName>
    <definedName name="_Toc509591811" localSheetId="5">'4(Web services)'!$A$1</definedName>
    <definedName name="_Toc509591813" localSheetId="6">'5(User stats)&amp;6(Use case stats)'!$A$2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9" i="13" l="1"/>
  <c r="Q44" i="24"/>
  <c r="L44" i="24"/>
  <c r="N44" i="24"/>
  <c r="H45" i="24"/>
  <c r="H44" i="24"/>
  <c r="M22" i="24" l="1"/>
  <c r="K22" i="24"/>
  <c r="C22" i="24"/>
  <c r="G22" i="24"/>
  <c r="I22" i="24"/>
  <c r="E22" i="24"/>
  <c r="G13" i="24"/>
  <c r="G47" i="29"/>
  <c r="Q22" i="29"/>
  <c r="M22" i="29"/>
  <c r="K22" i="29"/>
  <c r="I22" i="29"/>
  <c r="G22" i="29"/>
  <c r="E22" i="29"/>
  <c r="C22" i="29"/>
  <c r="D10" i="29"/>
  <c r="B9" i="32"/>
  <c r="A9" i="32"/>
  <c r="H45" i="3"/>
  <c r="A16" i="32" l="1"/>
  <c r="A17" i="32"/>
  <c r="A15" i="32"/>
  <c r="A14" i="32"/>
  <c r="A13" i="32"/>
  <c r="A11" i="32" l="1"/>
  <c r="A12" i="32"/>
  <c r="A10" i="32"/>
  <c r="B10" i="32"/>
  <c r="A8" i="32"/>
  <c r="A7" i="32"/>
  <c r="A5" i="32"/>
  <c r="A4" i="32"/>
  <c r="B4" i="32"/>
  <c r="B17" i="32" l="1"/>
  <c r="B16" i="32"/>
  <c r="B15" i="32"/>
  <c r="B14" i="32"/>
  <c r="B13" i="32"/>
  <c r="B12" i="32"/>
  <c r="B11" i="32"/>
  <c r="B8" i="32"/>
  <c r="B7" i="32"/>
  <c r="B5" i="32"/>
</calcChain>
</file>

<file path=xl/sharedStrings.xml><?xml version="1.0" encoding="utf-8"?>
<sst xmlns="http://schemas.openxmlformats.org/spreadsheetml/2006/main" count="932" uniqueCount="450">
  <si>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</si>
  <si>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</si>
  <si>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</si>
  <si>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</si>
  <si>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</si>
  <si>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</si>
  <si>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</si>
  <si>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</si>
  <si>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</si>
  <si>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</si>
  <si>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</si>
  <si>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</si>
  <si>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</si>
  <si>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</si>
  <si>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</si>
  <si>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</si>
  <si>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</si>
  <si>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</si>
  <si>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</si>
  <si>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</si>
  <si>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</si>
  <si>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</si>
  <si>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</si>
  <si>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</si>
  <si>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</si>
  <si>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</si>
  <si>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</si>
  <si>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</si>
  <si>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</si>
  <si>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</si>
  <si>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</si>
  <si>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</si>
  <si>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</si>
  <si>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</si>
  <si>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</si>
  <si>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</si>
  <si>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</si>
  <si>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</si>
  <si>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</si>
  <si>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</si>
  <si>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</si>
  <si>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</si>
  <si>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</si>
  <si>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</si>
  <si>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</si>
  <si>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</si>
  <si>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</si>
  <si>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</si>
  <si>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</si>
  <si>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</si>
  <si>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</si>
  <si>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</si>
  <si>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</si>
  <si>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 [unit]</t>
  </si>
  <si>
    <t>Volume unit [1]</t>
  </si>
  <si>
    <t>Number of users giving information [2]</t>
  </si>
  <si>
    <t>Organisation type</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</si>
  <si>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</si>
  <si>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</si>
  <si>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</si>
  <si>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</si>
  <si>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</si>
  <si>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</si>
  <si>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</si>
  <si>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</si>
  <si>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</si>
  <si>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</si>
  <si>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</si>
  <si>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</si>
  <si>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</si>
  <si>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</si>
  <si>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</si>
  <si>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</si>
  <si>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</si>
  <si>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</si>
  <si>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</si>
  <si>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</si>
  <si>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</si>
  <si>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</si>
  <si>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</si>
  <si>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</si>
  <si>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</si>
  <si>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</si>
  <si>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</si>
  <si>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</si>
  <si>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</si>
  <si>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</si>
  <si>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</si>
  <si>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</si>
  <si>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</si>
  <si>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</si>
  <si>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</si>
  <si>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</si>
  <si>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</si>
  <si>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</si>
  <si>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</si>
  <si>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</si>
  <si>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</si>
  <si>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</si>
  <si>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</si>
  <si>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</si>
  <si>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</si>
  <si>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</si>
  <si>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</si>
  <si>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</si>
  <si>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</si>
  <si>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</si>
  <si>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</si>
  <si>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</si>
  <si>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</si>
  <si>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</si>
  <si>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</si>
  <si>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</si>
  <si>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</si>
  <si>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</si>
  <si>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</si>
  <si>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</si>
  <si>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Please highlight newly added data within this reporting period.</t>
  </si>
  <si>
    <t>Trend on data</t>
  </si>
  <si>
    <t>Baltic (%)</t>
  </si>
  <si>
    <t>Black Sea (%)</t>
  </si>
  <si>
    <t>Med Sea (%)</t>
  </si>
  <si>
    <t>North Sea (%)</t>
  </si>
  <si>
    <t>Other Seas (%)</t>
  </si>
  <si>
    <t>Name of sub-theme/ interface</t>
  </si>
  <si>
    <t xml:space="preserve">[1] Indicate the volume unit of measurement: “records”, “data sets”, or “platforms”. </t>
  </si>
  <si>
    <t>Arctic (%)</t>
  </si>
  <si>
    <t>Trend on data products</t>
  </si>
  <si>
    <t>Provide detailed description of geospatial density of the data in the narrative.</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</si>
  <si>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</si>
  <si>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</si>
  <si>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</si>
  <si>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</si>
  <si>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</si>
  <si>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</si>
  <si>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</si>
  <si>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</si>
  <si>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</si>
  <si>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</si>
  <si>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</si>
  <si>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</si>
  <si>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</si>
  <si>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</si>
  <si>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</si>
  <si>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</si>
  <si>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</si>
  <si>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</si>
  <si>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</si>
  <si>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</si>
  <si>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</si>
  <si>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</si>
  <si>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</si>
  <si>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</si>
  <si>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</si>
  <si>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</si>
  <si>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</si>
  <si>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</si>
  <si>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</si>
  <si>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</si>
  <si>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</si>
  <si>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</si>
  <si>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</si>
  <si>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</si>
  <si>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</si>
  <si>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</si>
  <si>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</si>
  <si>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</si>
  <si>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</si>
  <si>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</si>
  <si>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</si>
  <si>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</si>
  <si>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</si>
  <si>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</si>
  <si>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</si>
  <si>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</si>
  <si>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</si>
  <si>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</si>
  <si>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</si>
  <si>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</si>
  <si>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</si>
  <si>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</si>
  <si>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</si>
  <si>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</si>
  <si>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</si>
  <si>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</si>
  <si>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On this sheet, there are 3 tables to fill in</t>
  </si>
  <si>
    <t>Add any other interfaces as required/available</t>
  </si>
  <si>
    <t>Indicator 5: Statistics on information volunteered through download forms</t>
  </si>
  <si>
    <t>Please use the following figures: Atlantic 7.281.229 km²; Arctic 5.610.745 km²; Baltic 392.215 km²; Black Sea 473.894 km²; Mediterranean Sea 2.516.652 km²; North Sea 654.179 km².</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</si>
  <si>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</si>
  <si>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</si>
  <si>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</si>
  <si>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</si>
  <si>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</si>
  <si>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</si>
  <si>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</si>
  <si>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</si>
  <si>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</si>
  <si>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</si>
  <si>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</si>
  <si>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The scores are provided by Trust-IT</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</si>
  <si>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</si>
  <si>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</si>
  <si>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</si>
  <si>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</si>
  <si>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</si>
  <si>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</si>
  <si>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</si>
  <si>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</si>
  <si>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</si>
  <si>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</si>
  <si>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</si>
  <si>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</si>
  <si>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</si>
  <si>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</si>
  <si>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</si>
  <si>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</si>
  <si>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</si>
  <si>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</si>
  <si>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Interfaces</t>
    </r>
    <r>
      <rPr>
        <sz val="10"/>
        <color rgb="FF333333"/>
        <rFont val="Open Sans"/>
        <family val="2"/>
      </rPr>
      <t xml:space="preserve"> [1]</t>
    </r>
  </si>
  <si>
    <t>Number of WMS requests 
(previous quarter)</t>
  </si>
  <si>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</si>
  <si>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</si>
  <si>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</si>
  <si>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</si>
  <si>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</si>
  <si>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</si>
  <si>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</si>
  <si>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</si>
  <si>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</si>
  <si>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</si>
  <si>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</si>
  <si>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</si>
  <si>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</si>
  <si>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</si>
  <si>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</si>
  <si>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</si>
  <si>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</si>
  <si>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</si>
  <si>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</si>
  <si>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Total % area covered by all data</t>
  </si>
  <si>
    <t>% area covered by data added this quarter</t>
  </si>
  <si>
    <t>Total % covered by product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</si>
  <si>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</si>
  <si>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t>If you don't use the above sea-basin figures, please indicate why you do not use them, as from when, and what do you use instead and why?</t>
  </si>
  <si>
    <t>% covered by products added this quarter</t>
  </si>
  <si>
    <t>Atlantic (%)</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</si>
  <si>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</si>
  <si>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</si>
  <si>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</si>
  <si>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</si>
  <si>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</si>
  <si>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</si>
  <si>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</si>
  <si>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3: Organisations supplying/approached to supply data and data products within this quarter</t>
  </si>
  <si>
    <t>Indicator 4: Online 'Web' interfaces to access or view data</t>
  </si>
  <si>
    <t>6) Published use cases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</si>
  <si>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</si>
  <si>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</si>
  <si>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</si>
  <si>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</si>
  <si>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</si>
  <si>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</si>
  <si>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</si>
  <si>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</si>
  <si>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</si>
  <si>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</si>
  <si>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</si>
  <si>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</si>
  <si>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</si>
  <si>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</si>
  <si>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</si>
  <si>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 xml:space="preserve">Indicator 8.1: Technical monitoring </t>
  </si>
  <si>
    <t>Indicator 8.2: Portal user-friendliness: visual harmonisation score</t>
  </si>
  <si>
    <t>8.1) Technical monitoring</t>
  </si>
  <si>
    <t>8.2) Visual Harmonisation score</t>
  </si>
  <si>
    <t>1A) Volume and coverage of available data</t>
  </si>
  <si>
    <t>Provide detailed description of geospatial density of the products in the narrative.</t>
  </si>
  <si>
    <t>[3] Explanation of trend value in the narrative.</t>
  </si>
  <si>
    <t>[4] Decimal definition 1 GB = 1000^3 bytes</t>
  </si>
  <si>
    <t>[5] Product Density: How much products available per sea-basin. Calculate total % area covered by all products; indicate % area covered by products added in this quarter (e.g.: 30% ; 5%).</t>
  </si>
  <si>
    <r>
      <t xml:space="preserve">Sea-basins </t>
    </r>
    <r>
      <rPr>
        <sz val="12"/>
        <color rgb="FF333333"/>
        <rFont val="Open Sans"/>
        <family val="2"/>
      </rPr>
      <t>[5]</t>
    </r>
  </si>
  <si>
    <t>Total number of products per sub-theme</t>
  </si>
  <si>
    <r>
      <t xml:space="preserve">Trend in total number of products (%) </t>
    </r>
    <r>
      <rPr>
        <sz val="10"/>
        <color rgb="FF333333"/>
        <rFont val="Open Sans"/>
        <family val="2"/>
      </rPr>
      <t>[3]</t>
    </r>
  </si>
  <si>
    <r>
      <t xml:space="preserve">Total data product Volume in GigaBytes </t>
    </r>
    <r>
      <rPr>
        <sz val="10"/>
        <color rgb="FF333333"/>
        <rFont val="Open Sans"/>
        <family val="2"/>
      </rPr>
      <t>[4]</t>
    </r>
  </si>
  <si>
    <t>[4] The list of sub-themes is provided in the first tab and should be used to fill in column A under sub-themes.</t>
  </si>
  <si>
    <t>[5] Data Density: To calculate how much data available per sea-basin. Calculate total % area covered by all data; indicate % area covered by data added in this quarter (e.g.: 30% ; 5%).</t>
  </si>
  <si>
    <t xml:space="preserve">[2] Restricted data is defined as 'non-public data'. </t>
  </si>
  <si>
    <r>
      <t>Total data</t>
    </r>
    <r>
      <rPr>
        <b/>
        <i/>
        <sz val="10"/>
        <color rgb="FFFF0000"/>
        <rFont val="Open Sans"/>
        <family val="2"/>
      </rPr>
      <t xml:space="preserve"> </t>
    </r>
    <r>
      <rPr>
        <b/>
        <i/>
        <sz val="10"/>
        <color rgb="FF333333"/>
        <rFont val="Open Sans"/>
        <family val="2"/>
      </rPr>
      <t>volume per sub-theme (previous quarter)</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</si>
  <si>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</si>
  <si>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t>Total number of products per sub-theme (previous quarter)</t>
  </si>
  <si>
    <t>Explanation of trend value in the narrative.</t>
  </si>
  <si>
    <r>
      <t xml:space="preserve">Trend in total data volume (%) </t>
    </r>
    <r>
      <rPr>
        <sz val="10"/>
        <color rgb="FF333333"/>
        <rFont val="Open Sans"/>
        <family val="2"/>
      </rPr>
      <t>[3]</t>
    </r>
  </si>
  <si>
    <t>Sub-theme</t>
  </si>
  <si>
    <r>
      <t xml:space="preserve">Total data Volume in GigaBytes </t>
    </r>
    <r>
      <rPr>
        <sz val="10"/>
        <color rgb="FF333333"/>
        <rFont val="Open Sans"/>
        <family val="2"/>
      </rPr>
      <t>[4]</t>
    </r>
  </si>
  <si>
    <t>[3] Trend is calculated from the figures at the end of the last quarter as compared with the figures at this stage.</t>
  </si>
  <si>
    <t>Total number of users for quarterly period</t>
  </si>
  <si>
    <t xml:space="preserve">Cyprus </t>
  </si>
  <si>
    <t>[3] Decimal definition 1 GB = 1000^3 bytes.</t>
  </si>
  <si>
    <t>[4] Trend compares the result with previous period.</t>
  </si>
  <si>
    <t>[1] Define unit of manual download (e.g. datasets, requests, records, …); additional explanation can be provided in the narrative.</t>
  </si>
  <si>
    <t>[2] Indicate the unit and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</si>
  <si>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[2]</t>
    </r>
  </si>
  <si>
    <r>
      <t xml:space="preserve">Total Volume </t>
    </r>
    <r>
      <rPr>
        <b/>
        <sz val="10"/>
        <color rgb="FF333333"/>
        <rFont val="Open Sans"/>
        <family val="2"/>
      </rPr>
      <t>downloaded</t>
    </r>
    <r>
      <rPr>
        <sz val="10"/>
        <color rgb="FF333333"/>
        <rFont val="Open Sans"/>
        <family val="2"/>
      </rPr>
      <t xml:space="preserve"> in GigaBytes [3]</t>
    </r>
  </si>
  <si>
    <r>
      <t xml:space="preserve">Trend number of downloads (%) </t>
    </r>
    <r>
      <rPr>
        <sz val="10"/>
        <color rgb="FF333333"/>
        <rFont val="Open Sans"/>
        <family val="2"/>
      </rPr>
      <t>[4]</t>
    </r>
  </si>
  <si>
    <r>
      <t xml:space="preserve">Trend number of map visualisations (%) </t>
    </r>
    <r>
      <rPr>
        <sz val="10"/>
        <color rgb="FF333333"/>
        <rFont val="Open Sans"/>
        <family val="2"/>
      </rPr>
      <t>[4]</t>
    </r>
  </si>
  <si>
    <r>
      <t xml:space="preserve">Trend number of WMS requests (%) </t>
    </r>
    <r>
      <rPr>
        <sz val="10"/>
        <color rgb="FF333333"/>
        <rFont val="Open Sans"/>
        <family val="2"/>
      </rPr>
      <t>[4]</t>
    </r>
  </si>
  <si>
    <r>
      <t xml:space="preserve">Trend number of WFS requests (%) </t>
    </r>
    <r>
      <rPr>
        <sz val="10"/>
        <color rgb="FF333333"/>
        <rFont val="Open Sans"/>
        <family val="2"/>
      </rPr>
      <t>[4]</t>
    </r>
  </si>
  <si>
    <t>Web service Trends</t>
  </si>
  <si>
    <r>
      <t>Total data</t>
    </r>
    <r>
      <rPr>
        <b/>
        <i/>
        <sz val="10"/>
        <color rgb="FFFF0000"/>
        <rFont val="Open Sans"/>
        <family val="2"/>
      </rPr>
      <t xml:space="preserve"> </t>
    </r>
    <r>
      <rPr>
        <b/>
        <i/>
        <sz val="10"/>
        <color rgb="FF333333"/>
        <rFont val="Open Sans"/>
        <family val="2"/>
      </rPr>
      <t xml:space="preserve">volume per sub-theme 
(refer to </t>
    </r>
    <r>
      <rPr>
        <sz val="10"/>
        <color rgb="FF333333"/>
        <rFont val="Open Sans"/>
        <family val="2"/>
      </rPr>
      <t>[1])</t>
    </r>
  </si>
  <si>
    <r>
      <t>Manual download unit</t>
    </r>
    <r>
      <rPr>
        <sz val="10"/>
        <color rgb="FFFF0000"/>
        <rFont val="Open Sans"/>
        <family val="2"/>
      </rPr>
      <t xml:space="preserve"> </t>
    </r>
    <r>
      <rPr>
        <sz val="10"/>
        <color rgb="FF333333"/>
        <rFont val="Open Sans"/>
        <family val="2"/>
      </rPr>
      <t>[1]</t>
    </r>
  </si>
  <si>
    <r>
      <t xml:space="preserve">Trend # of manual downloads (%) </t>
    </r>
    <r>
      <rPr>
        <sz val="10"/>
        <color rgb="FF333333"/>
        <rFont val="Open Sans"/>
        <family val="2"/>
      </rPr>
      <t>[4]</t>
    </r>
  </si>
  <si>
    <r>
      <t xml:space="preserve">Trend # of map visualisations (%) </t>
    </r>
    <r>
      <rPr>
        <sz val="10"/>
        <color rgb="FF333333"/>
        <rFont val="Open Sans"/>
        <family val="2"/>
      </rPr>
      <t>[4]</t>
    </r>
  </si>
  <si>
    <r>
      <t xml:space="preserve">Trend # of WMS requests (%) </t>
    </r>
    <r>
      <rPr>
        <sz val="10"/>
        <color rgb="FF333333"/>
        <rFont val="Open Sans"/>
        <family val="2"/>
      </rPr>
      <t>[4]</t>
    </r>
  </si>
  <si>
    <r>
      <t xml:space="preserve">Trend # of WFS requests (%) </t>
    </r>
    <r>
      <rPr>
        <sz val="10"/>
        <color rgb="FF333333"/>
        <rFont val="Open Sans"/>
        <family val="2"/>
      </rPr>
      <t>[4]</t>
    </r>
  </si>
  <si>
    <t>Sub-theme/ interface name</t>
  </si>
  <si>
    <t>Other seas Phase IV (%)</t>
  </si>
  <si>
    <t>datasets [CDIs]</t>
  </si>
  <si>
    <t>NA</t>
  </si>
  <si>
    <t>REMARK: As discussed earlier with Secretariat it is not possible to monitor and report data volumes for CDIs</t>
  </si>
  <si>
    <t>CDI service</t>
  </si>
  <si>
    <t>Data</t>
  </si>
  <si>
    <t>Unknown</t>
  </si>
  <si>
    <t>HR-DTMs</t>
  </si>
  <si>
    <t>13-01-2021</t>
  </si>
  <si>
    <t>Built</t>
  </si>
  <si>
    <t>DTM</t>
  </si>
  <si>
    <t>EBWBL</t>
  </si>
  <si>
    <t>CDTMs</t>
  </si>
  <si>
    <t>Externally</t>
  </si>
  <si>
    <t>Remark: the CDTMS are not downloadable and information about volume lacks</t>
  </si>
  <si>
    <t>Data files</t>
  </si>
  <si>
    <t>Bathymetry Viewing Service</t>
  </si>
  <si>
    <t>DTM Tiles</t>
  </si>
  <si>
    <t>Data product</t>
  </si>
  <si>
    <t>1052 [DTM Tiles]</t>
  </si>
  <si>
    <t>245 [HR-DTM files]</t>
  </si>
  <si>
    <t>included in number above</t>
  </si>
  <si>
    <t>Only WMTS</t>
  </si>
  <si>
    <t>10407 [DTM tiles]</t>
  </si>
  <si>
    <t>No of datasets</t>
  </si>
  <si>
    <t>Flemish Ministry of Mobility and Public Works; Agency for Maritime and Coastal Services; Coastal Division</t>
  </si>
  <si>
    <t>Volunteered</t>
  </si>
  <si>
    <t>data</t>
  </si>
  <si>
    <t>bathymetry</t>
  </si>
  <si>
    <t>Organisation data policy</t>
  </si>
  <si>
    <t>Management Unit of North Sea and Scheldt Estuary Mathematical Models, Belgian Marine Data Centre</t>
  </si>
  <si>
    <t>Bulgarian National Oceanographic Data Centre (BGODC), Institute of Oceanology</t>
  </si>
  <si>
    <t>Croatian Hydrographic Institute</t>
  </si>
  <si>
    <t>Danish Geodata Agency, Danish Hydrographic Office</t>
  </si>
  <si>
    <t>Jardfeingi, the Faroe Islands Earth and Energy Directorate</t>
  </si>
  <si>
    <t>Faroe Islands</t>
  </si>
  <si>
    <t>Shom</t>
  </si>
  <si>
    <t>IFREMER / IDM / SISMER - Scientific Information Systems for the SEA</t>
  </si>
  <si>
    <t>Iv.Javakhishvili Tbilisi State University, Centre of Relations with UNESCO Oceanological Research Centre and GeoDNA (UNESCO)</t>
  </si>
  <si>
    <t>German Oceanographic Datacentre</t>
  </si>
  <si>
    <t>Marum - Center for Marine Environmental Sciences, University of Bremen</t>
  </si>
  <si>
    <t>Hellenic Centre for Marine Research, Hellenic National Oceanographic Data Centre (HCMR/HNODC)</t>
  </si>
  <si>
    <t>Geological Survey Ireland</t>
  </si>
  <si>
    <t>Israel Oceanographic and Limnological Research (IOLR)</t>
  </si>
  <si>
    <t>Israel</t>
  </si>
  <si>
    <t>CNR, Institute for the Marine and Coastal Environment (IAMC) - Napoli</t>
  </si>
  <si>
    <t>CNR, Institute of Environmental Geology and Geoengineering (IGAG)</t>
  </si>
  <si>
    <t>CNR, Institute of Marine Science (ISMAR) - Bologna</t>
  </si>
  <si>
    <t>CONISMA, National Interuniversity Consortium for Marine Science</t>
  </si>
  <si>
    <t>Italian Hydrographic Institute</t>
  </si>
  <si>
    <t>OGS (Istituto Nazionale di Oceanografia e di Geofisica Sperimentale),  Infrastructures Division</t>
  </si>
  <si>
    <t>OGS (Istituto Nazionale di Oceanografia e di Geofisica Sperimentale), Division of Oceanography</t>
  </si>
  <si>
    <t>Maritime Administration of Latvia</t>
  </si>
  <si>
    <t>International Ocean Institute - Malta Operational Centre (University Of Malta) / Physical Oceanography Unit</t>
  </si>
  <si>
    <t>NIOZ Royal Netherlands Institute for Sea Research</t>
  </si>
  <si>
    <t>Rijkswaterstaat Central Information Services</t>
  </si>
  <si>
    <t>Royal Netherlands Navy, Hydrographic Service</t>
  </si>
  <si>
    <t>GRID-Arendal</t>
  </si>
  <si>
    <t>Norwegian Hydrographic Service (NHS)</t>
  </si>
  <si>
    <t>IHPT, Hydrographic Institute</t>
  </si>
  <si>
    <t>Portuguese Institute of Ocean and Atmosphere</t>
  </si>
  <si>
    <t>Danube Delta National Institute for  Research and Development</t>
  </si>
  <si>
    <t>National Institute for Marine Research and Development Grigore Antipa""</t>
  </si>
  <si>
    <t>National Institute of Marine Geology and Geoecology</t>
  </si>
  <si>
    <t>SC Marine Research SRL</t>
  </si>
  <si>
    <t>Geodetic Institute of Slovenia</t>
  </si>
  <si>
    <t>CSIC-UTM/ Marine Technology Unit</t>
  </si>
  <si>
    <t>IEO/ Spanish Oceanographic Institute</t>
  </si>
  <si>
    <t>IGME, Geological Survey of Spain</t>
  </si>
  <si>
    <t>IHM/ Hydrographic Institute of the Navy</t>
  </si>
  <si>
    <t>Stockholm University, Department of Geological Sciences</t>
  </si>
  <si>
    <t>Swedish Maritime Administration</t>
  </si>
  <si>
    <t>British Geological Survey, Edinburgh</t>
  </si>
  <si>
    <t>British Oceanographic Data Centre</t>
  </si>
  <si>
    <t>OceanWise Limited</t>
  </si>
  <si>
    <t>3) Organisations supplying/ approached to supply data and data products</t>
  </si>
  <si>
    <t>Bathymetry Viewer and Download service</t>
  </si>
  <si>
    <t>EMODnet Bathymetry World Base Layer Service (WMTS)</t>
  </si>
  <si>
    <t>https://geo-service.maris.nl/emodnet_bathymetry/wms?request=getcapabilities</t>
  </si>
  <si>
    <t>https://geo-service.maris.nl/emodnet_bathymetry/wfs?request=getcapabilities</t>
  </si>
  <si>
    <t>https://ows.emodnet-bathymetry.eu/wms</t>
  </si>
  <si>
    <t>https://ows.emodnet-bathymetry.eu/wfs</t>
  </si>
  <si>
    <t>https://ows.emodnet-bathymetry.eu/wcs</t>
  </si>
  <si>
    <t>https://tiles.emodnet-bathymetry.eu/wmts/1.0.0/WMTSCapabilities.xml</t>
  </si>
  <si>
    <t>NO</t>
  </si>
  <si>
    <t>No changes</t>
  </si>
  <si>
    <t>Shopping form</t>
  </si>
  <si>
    <t>Bathy viewing service</t>
  </si>
  <si>
    <t>Total number of users since start of Phase IV</t>
  </si>
  <si>
    <t xml:space="preserve">master thesis, fellowship, research, background map, archaeology, geophysical research, gis mapping, writing proposals, marine conservation study, hydrodynamic modelling, PhD study, marine species habitat studies, educational purposes, students projects, case studies, GIS course, master thesis, scientific papers </t>
  </si>
  <si>
    <t xml:space="preserve">background map, hydrodynamic modelling, geological research, environmental impact, research, </t>
  </si>
  <si>
    <t xml:space="preserve">consultancy, Project preparation, map products, study, hydrodynamic modelling, area characterisation,  bathymetry and topography investigation, cable routing, pipeline routing, , base mapping, environmental study, wave power R&amp;D, wind farm planning,  background map, Coastal engineering study </t>
  </si>
  <si>
    <t>education, research, basemap, fisheries research, tourism</t>
  </si>
  <si>
    <t>interest, research, fishing, diving, art, gis training, recreational map, background map, environmental studies,</t>
  </si>
  <si>
    <t>=</t>
  </si>
  <si>
    <t xml:space="preserve">Bathymetry is used by all sectors and for many applications as it provides basis information. A lot of users do not give details about themselves, unless they use Marine-ID in the download forms.  </t>
  </si>
  <si>
    <t>EMODnet Bathymetry has a steady number of use cases which all receive attention from users</t>
  </si>
  <si>
    <t>Enhancing marine topographical data discovery and access in the North Atlantic</t>
  </si>
  <si>
    <t>Improving storm surge modelling in the North Sea</t>
  </si>
  <si>
    <t>EMODnet bathymetry data supporting IMDC consultants in tackling water-related issues</t>
  </si>
  <si>
    <t>‘Symphony’ and marine spatial planning in Swedish Geology</t>
  </si>
  <si>
    <t>Centralised public access to high quality bathymetry and sediment data facilitates SMEs both for consultancy work, outreach and service development</t>
  </si>
  <si>
    <t>EMODnet plays a role in building the first submarine electricity interconnection between Spain and France</t>
  </si>
  <si>
    <t>Seagrass detection in the Mediterranean: A supervised learning approach</t>
  </si>
  <si>
    <t>Bathymetry data at the basis of geomorphological mapping</t>
  </si>
  <si>
    <t>EMODnet Bathymetry &amp; Physics data supporting Sea Situational Awareness for tourist navigation</t>
  </si>
  <si>
    <t>Verification of High-resolution ocean surface velocity forecast using HF radar data (28/9/2020)</t>
  </si>
  <si>
    <t>EMODnet Human Activities Data Facilitate Business Opportunities</t>
  </si>
  <si>
    <r>
      <t xml:space="preserve">Score [1]
</t>
    </r>
    <r>
      <rPr>
        <sz val="10"/>
        <color rgb="FF333333"/>
        <rFont val="Open Sans"/>
        <family val="2"/>
      </rPr>
      <t>(3 1 0)</t>
    </r>
  </si>
  <si>
    <r>
      <t xml:space="preserve">Trend
</t>
    </r>
    <r>
      <rPr>
        <sz val="10"/>
        <color rgb="FF333333"/>
        <rFont val="Open Sans"/>
        <family val="2"/>
      </rPr>
      <t>(+ - =)</t>
    </r>
  </si>
  <si>
    <t>12 /12</t>
  </si>
  <si>
    <t xml:space="preserve"> 15/15</t>
  </si>
  <si>
    <t xml:space="preserve"> 21/21</t>
  </si>
  <si>
    <t>+</t>
  </si>
  <si>
    <t>-</t>
  </si>
  <si>
    <t>The footer width shouldn't be full page. See central portal.</t>
  </si>
  <si>
    <t xml:space="preserve">-
</t>
  </si>
  <si>
    <t>The portal has a very good and stable response time and overall a very good up time (100%).</t>
  </si>
  <si>
    <t>Nearly 100% score; only a minor remark</t>
  </si>
  <si>
    <t>Average visit duration is erratic, ranging from few seconds to 2:30 minutes. The interpretation of this diagram is complex as it might be interpreted in terms of user’s interest but also as difficulty to understand the concept described on the web page.</t>
  </si>
  <si>
    <t>348 [CDIs]</t>
  </si>
  <si>
    <t>435 CDIs]</t>
  </si>
  <si>
    <t xml:space="preserve">There is a substantial increase of CDIs by several data providers. This is related to the fact that data providers are tasked in the new contract with populating new data sets in the first year. More should follow in the next quarterly report. </t>
  </si>
  <si>
    <t xml:space="preserve">Slight decrease in number of downloaded CDIs compared to previous quarter, while number of users almost was the same: 32 in previous quarter to 30 now. </t>
  </si>
  <si>
    <t>Caribbean Sea %</t>
  </si>
  <si>
    <t xml:space="preserve">There is a substantial increase of Composite DTMs (CDTMs) by several data providers. Also, there is input for the Caribbean Sea which is a new area of interest. Both are related to the fact that data providers are tasked in the new contract with populating new data sets in the first year. More should follow in the next quarterly report. </t>
  </si>
  <si>
    <t>598 [HR-DTMs]</t>
  </si>
  <si>
    <t>6832 [DTM tiles]</t>
  </si>
  <si>
    <t>547[HR-DTMs]</t>
  </si>
  <si>
    <t xml:space="preserve">Still a large volume of downloads, both in numbers (&gt; 7000) as in volume (&gt; 0.8 TerraByte). However, a decrease compared to those numbers in the first two quarters of 2021, when the new releases of the EMODnet DTM and HR-DTMs were made available. The number of WMS requests is almost same like previous quarter. </t>
  </si>
  <si>
    <t>20/21</t>
  </si>
  <si>
    <t xml:space="preserve">This indicator shows the interest of users for specific sections of the website, excluding the Bathymetry Viewing and Download service. The CDI service receives most attention, followed by the CPRD products catalogue service. The previous error with very high statistics for the helpdesk has been repaired so that current statistics now reflect the real traffic for the helpdesk which is low. </t>
  </si>
  <si>
    <t xml:space="preserve">There is a substantial increase of CDI population by several data providers. This is related to the fact that data providers are tasked in the new contract with populating new data sets in the first year. In this quarter, 19 data providers have populated new CDIs. </t>
  </si>
  <si>
    <t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has many functions and overall is the most interesting product and service that EMODnet Bathymetry has to offer. As second interest, users undertake downloading of DTM tiles and visit the CDI service for details and downloading of survey data sets, which both have a comparable user interest level. The section on web services and standards also is well visited.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</si>
</sst>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42">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b/>
      <i/>
      <sz val="10"/>
      <color rgb="FFFF0000"/>
      <name val="Open Sans"/>
      <family val="2"/>
    </font>
    <font>
      <sz val="11"/>
      <color rgb="FFFF0000"/>
      <name val="Open Sans"/>
      <family val="2"/>
    </font>
    <font>
      <sz val="9"/>
      <color rgb="FFFF0000"/>
      <name val="Open Sans"/>
      <family val="2"/>
    </font>
    <font>
      <sz val="12"/>
      <color rgb="FF333333"/>
      <name val="Open Sans"/>
      <family val="2"/>
    </font>
    <font>
      <sz val="10"/>
      <color rgb="FF333333"/>
      <name val="Open Sans"/>
      <family val="2"/>
    </font>
    <font>
      <i/>
      <sz val="10"/>
      <color rgb="FF333333"/>
      <name val="Open Sans"/>
      <family val="2"/>
    </font>
    <font>
      <sz val="10"/>
      <color theme="1"/>
      <name val="Open Sans"/>
      <family val="2"/>
    </font>
    <font>
      <u/>
      <sz val="11"/>
      <color theme="10"/>
      <name val="Calibri"/>
      <family val="2"/>
      <scheme val="minor"/>
    </font>
    <font>
      <sz val="10"/>
      <color rgb="FF333333"/>
      <name val="Opensans"/>
    </font>
    <font>
      <sz val="10"/>
      <color theme="1"/>
      <name val="Opensans"/>
    </font>
    <font>
      <sz val="9"/>
      <color rgb="FF000000"/>
      <name val="Open Sans"/>
      <family val="2"/>
    </font>
    <font>
      <sz val="9"/>
      <color rgb="FF464C54"/>
      <name val="Open Sans"/>
      <family val="2"/>
    </font>
    <font>
      <b/>
      <sz val="10"/>
      <color rgb="FF333333"/>
      <name val="Open Sans"/>
      <family val="2"/>
    </font>
    <font>
      <sz val="11"/>
      <name val="Arial"/>
      <family val="2"/>
    </font>
    <font>
      <sz val="11"/>
      <color theme="1"/>
      <name val="Calibri"/>
      <family val="2"/>
    </font>
    <font>
      <i/>
      <sz val="11"/>
      <color rgb="FF333333"/>
      <name val="Open Sans"/>
      <family val="2"/>
    </font>
    <font>
      <i/>
      <sz val="11"/>
      <color rgb="FF333333"/>
      <name val="Open Sans"/>
      <family val="2"/>
    </font>
  </fonts>
  <fills count="10">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D5A6BD"/>
        <bgColor rgb="FFD5A6BD"/>
      </patternFill>
    </fill>
    <fill>
      <patternFill patternType="solid">
        <fgColor rgb="FFFFFF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top/>
      <bottom style="thin">
        <color indexed="64"/>
      </bottom>
      <diagonal/>
    </border>
    <border>
      <left/>
      <right/>
      <top/>
      <bottom style="thin">
        <color indexed="64"/>
      </bottom>
      <diagonal/>
    </border>
    <border>
      <left/>
      <right style="medium">
        <color rgb="FFFFFFFF"/>
      </right>
      <top/>
      <bottom style="medium">
        <color rgb="FFFFFFFF"/>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0" fontId="32" fillId="0" borderId="0" applyNumberFormat="0" applyFill="0" applyBorder="0" applyAlignment="0" applyProtection="0"/>
  </cellStyleXfs>
  <cellXfs count="182">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1" fillId="0" borderId="1" xfId="0" applyFont="1" applyFill="1" applyBorder="1" applyAlignment="1">
      <alignment horizont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left"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8" fillId="0" borderId="1" xfId="0" applyFont="1" applyBorder="1" applyAlignment="1">
      <alignment wrapText="1"/>
    </xf>
    <xf numFmtId="0" fontId="9" fillId="0" borderId="0" xfId="0" applyFont="1"/>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4" fillId="0" borderId="0" xfId="0" applyFont="1" applyFill="1"/>
    <xf numFmtId="0" fontId="2" fillId="3" borderId="2" xfId="0" applyFont="1" applyFill="1" applyBorder="1" applyAlignment="1">
      <alignment horizontal="left" wrapText="1"/>
    </xf>
    <xf numFmtId="0" fontId="10"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0" xfId="0" applyFont="1" applyBorder="1" applyAlignment="1">
      <alignment horizontal="center" vertical="center" wrapText="1"/>
    </xf>
    <xf numFmtId="0" fontId="11" fillId="5" borderId="2" xfId="0" applyFont="1" applyFill="1" applyBorder="1" applyAlignment="1">
      <alignment horizont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4" fillId="0" borderId="0" xfId="0" applyFont="1" applyBorder="1" applyAlignment="1">
      <alignment vertical="center"/>
    </xf>
    <xf numFmtId="0" fontId="1" fillId="0" borderId="0" xfId="0" applyFont="1" applyBorder="1"/>
    <xf numFmtId="0" fontId="13" fillId="0" borderId="1" xfId="0" applyFont="1" applyBorder="1" applyAlignment="1">
      <alignment horizontal="center" vertical="center" wrapText="1"/>
    </xf>
    <xf numFmtId="0" fontId="4" fillId="0" borderId="0" xfId="0" applyFont="1"/>
    <xf numFmtId="0" fontId="4" fillId="0" borderId="0" xfId="0" applyFont="1" applyAlignment="1"/>
    <xf numFmtId="0" fontId="5" fillId="0" borderId="0" xfId="0" applyFont="1" applyAlignment="1"/>
    <xf numFmtId="0" fontId="5" fillId="0" borderId="1" xfId="0" applyFont="1" applyBorder="1" applyAlignment="1">
      <alignment horizontal="justify" vertical="center"/>
    </xf>
    <xf numFmtId="0" fontId="15" fillId="0" borderId="0" xfId="0" applyFont="1"/>
    <xf numFmtId="0" fontId="6" fillId="0" borderId="0" xfId="0" applyFont="1" applyAlignment="1">
      <alignment vertical="top"/>
    </xf>
    <xf numFmtId="0" fontId="7" fillId="0" borderId="0" xfId="0" applyFont="1" applyAlignment="1">
      <alignment vertical="top"/>
    </xf>
    <xf numFmtId="0" fontId="3" fillId="0" borderId="0" xfId="0" applyFont="1" applyBorder="1" applyAlignment="1">
      <alignment horizontal="center" vertical="top" wrapText="1"/>
    </xf>
    <xf numFmtId="0" fontId="3" fillId="0" borderId="1" xfId="0" applyFont="1" applyBorder="1" applyAlignment="1">
      <alignment horizontal="center" vertical="top" wrapText="1"/>
    </xf>
    <xf numFmtId="0" fontId="1" fillId="0" borderId="1" xfId="0" applyFont="1" applyFill="1" applyBorder="1" applyAlignment="1">
      <alignment horizontal="left" vertical="top" wrapText="1"/>
    </xf>
    <xf numFmtId="0" fontId="1" fillId="0" borderId="1" xfId="0" applyFont="1" applyBorder="1" applyAlignment="1">
      <alignment horizontal="center" vertical="top" wrapText="1"/>
    </xf>
    <xf numFmtId="0" fontId="1" fillId="4" borderId="1" xfId="0" applyFont="1" applyFill="1" applyBorder="1" applyAlignment="1">
      <alignment horizontal="center" vertical="top" wrapText="1"/>
    </xf>
    <xf numFmtId="0" fontId="1" fillId="0" borderId="0" xfId="0" applyFont="1" applyAlignment="1">
      <alignment vertical="top"/>
    </xf>
    <xf numFmtId="0" fontId="14" fillId="0" borderId="0" xfId="0" applyFont="1" applyAlignment="1">
      <alignment vertical="top"/>
    </xf>
    <xf numFmtId="0" fontId="10" fillId="0" borderId="0" xfId="0" applyFont="1" applyAlignment="1">
      <alignment vertical="top"/>
    </xf>
    <xf numFmtId="0" fontId="1" fillId="0" borderId="1" xfId="0" applyFont="1" applyFill="1" applyBorder="1" applyAlignment="1">
      <alignment horizontal="center" vertical="top" wrapText="1"/>
    </xf>
    <xf numFmtId="0" fontId="4" fillId="0" borderId="0" xfId="0" applyFont="1" applyAlignment="1">
      <alignment vertical="top"/>
    </xf>
    <xf numFmtId="0" fontId="2" fillId="2" borderId="0" xfId="0" applyFont="1" applyFill="1" applyBorder="1" applyAlignment="1">
      <alignment vertical="top"/>
    </xf>
    <xf numFmtId="0" fontId="2" fillId="0" borderId="0" xfId="0" applyFont="1" applyAlignment="1">
      <alignment vertical="top"/>
    </xf>
    <xf numFmtId="0" fontId="2" fillId="0" borderId="0" xfId="0" applyFont="1" applyAlignment="1">
      <alignment vertical="center"/>
    </xf>
    <xf numFmtId="0" fontId="11" fillId="5" borderId="1" xfId="0" applyFont="1" applyFill="1" applyBorder="1" applyAlignment="1">
      <alignment horizontal="center" wrapText="1"/>
    </xf>
    <xf numFmtId="0" fontId="16" fillId="2" borderId="0" xfId="0" applyFont="1" applyFill="1" applyBorder="1" applyAlignment="1">
      <alignment vertical="top"/>
    </xf>
    <xf numFmtId="0" fontId="2" fillId="0" borderId="0" xfId="0" applyFont="1" applyFill="1" applyBorder="1" applyAlignment="1">
      <alignment vertical="center"/>
    </xf>
    <xf numFmtId="0" fontId="3" fillId="3" borderId="3" xfId="0" applyFont="1" applyFill="1" applyBorder="1" applyAlignment="1">
      <alignment horizontal="center" wrapText="1"/>
    </xf>
    <xf numFmtId="0" fontId="11" fillId="3" borderId="1" xfId="0" applyFont="1" applyFill="1" applyBorder="1" applyAlignment="1">
      <alignment horizontal="center" wrapText="1"/>
    </xf>
    <xf numFmtId="0" fontId="3" fillId="0" borderId="0" xfId="0" applyFont="1" applyFill="1" applyBorder="1" applyAlignment="1">
      <alignment horizontal="center" vertical="center" wrapText="1"/>
    </xf>
    <xf numFmtId="0" fontId="2" fillId="3" borderId="1" xfId="0" applyFont="1" applyFill="1" applyBorder="1" applyAlignment="1">
      <alignment horizontal="center" wrapText="1"/>
    </xf>
    <xf numFmtId="0" fontId="3" fillId="6" borderId="7" xfId="0" applyFont="1" applyFill="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18" fillId="7" borderId="10" xfId="0" applyFont="1" applyFill="1" applyBorder="1" applyAlignment="1">
      <alignment vertical="center" wrapText="1"/>
    </xf>
    <xf numFmtId="0" fontId="18" fillId="7" borderId="11" xfId="0" applyFont="1" applyFill="1" applyBorder="1" applyAlignment="1">
      <alignment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19" fillId="0" borderId="0" xfId="0" applyFont="1" applyAlignment="1">
      <alignment horizontal="justify" vertical="center"/>
    </xf>
    <xf numFmtId="0" fontId="2" fillId="3" borderId="2" xfId="0" applyFont="1" applyFill="1" applyBorder="1" applyAlignment="1">
      <alignment horizontal="center" wrapText="1"/>
    </xf>
    <xf numFmtId="0" fontId="20" fillId="0" borderId="0" xfId="0" applyFont="1"/>
    <xf numFmtId="0" fontId="4" fillId="2" borderId="10" xfId="0" applyFont="1" applyFill="1" applyBorder="1" applyAlignment="1">
      <alignment horizontal="justify"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wrapText="1"/>
    </xf>
    <xf numFmtId="0" fontId="3" fillId="5" borderId="2" xfId="0" applyFont="1" applyFill="1" applyBorder="1" applyAlignment="1">
      <alignment horizontal="center" wrapText="1"/>
    </xf>
    <xf numFmtId="0" fontId="21" fillId="0" borderId="0" xfId="0" applyFont="1"/>
    <xf numFmtId="0" fontId="1"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22" fillId="0" borderId="0" xfId="0" applyFont="1"/>
    <xf numFmtId="0" fontId="7" fillId="0" borderId="0" xfId="0" applyFont="1"/>
    <xf numFmtId="0" fontId="23" fillId="0" borderId="0" xfId="0" applyFont="1" applyAlignment="1"/>
    <xf numFmtId="0" fontId="1" fillId="0" borderId="0" xfId="0" applyFont="1" applyAlignment="1"/>
    <xf numFmtId="0" fontId="7" fillId="0" borderId="0" xfId="0" applyFont="1" applyAlignment="1">
      <alignment wrapText="1"/>
    </xf>
    <xf numFmtId="0" fontId="22" fillId="0" borderId="0" xfId="0" applyFont="1" applyFill="1"/>
    <xf numFmtId="0" fontId="24" fillId="0" borderId="0" xfId="0" applyFont="1"/>
    <xf numFmtId="0" fontId="4" fillId="0" borderId="12" xfId="0" applyFont="1" applyBorder="1" applyAlignment="1">
      <alignment vertical="center" wrapText="1"/>
    </xf>
    <xf numFmtId="0" fontId="4" fillId="0" borderId="10" xfId="0" applyFont="1" applyBorder="1" applyAlignment="1">
      <alignmen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5" fillId="2" borderId="0" xfId="0" applyFont="1" applyFill="1"/>
    <xf numFmtId="0" fontId="1" fillId="0" borderId="0" xfId="0" applyFont="1" applyAlignment="1">
      <alignment vertical="top" wrapText="1"/>
    </xf>
    <xf numFmtId="0" fontId="22" fillId="0" borderId="0" xfId="0" applyFont="1" applyAlignment="1">
      <alignment vertical="top"/>
    </xf>
    <xf numFmtId="0" fontId="4" fillId="0" borderId="12" xfId="0" applyFont="1" applyBorder="1" applyAlignment="1">
      <alignment horizontal="justify" vertical="center" wrapText="1"/>
    </xf>
    <xf numFmtId="0" fontId="4" fillId="2" borderId="12" xfId="0" applyFont="1" applyFill="1" applyBorder="1" applyAlignment="1">
      <alignment horizontal="left" vertical="center" wrapText="1"/>
    </xf>
    <xf numFmtId="0" fontId="7" fillId="0" borderId="0" xfId="0" applyFont="1" applyFill="1"/>
    <xf numFmtId="0" fontId="2" fillId="0" borderId="1" xfId="0" applyFont="1" applyFill="1" applyBorder="1" applyAlignment="1">
      <alignment horizontal="right" vertical="center" wrapText="1"/>
    </xf>
    <xf numFmtId="0" fontId="3" fillId="3" borderId="1" xfId="0" applyFont="1" applyFill="1" applyBorder="1" applyAlignment="1">
      <alignment horizontal="center" wrapText="1"/>
    </xf>
    <xf numFmtId="0" fontId="26" fillId="0" borderId="0" xfId="0" applyFont="1" applyAlignment="1">
      <alignment vertical="top"/>
    </xf>
    <xf numFmtId="0" fontId="27" fillId="0" borderId="0" xfId="0" applyFont="1"/>
    <xf numFmtId="0" fontId="7" fillId="0" borderId="0" xfId="0" applyFont="1" applyAlignment="1">
      <alignment horizontal="left" vertical="top" wrapText="1"/>
    </xf>
    <xf numFmtId="0" fontId="4" fillId="0" borderId="0" xfId="0" applyFont="1" applyFill="1" applyAlignment="1">
      <alignment vertical="top"/>
    </xf>
    <xf numFmtId="0" fontId="1" fillId="0" borderId="0" xfId="0" applyFont="1" applyFill="1" applyBorder="1" applyAlignment="1">
      <alignment horizontal="center" vertical="top" wrapText="1"/>
    </xf>
    <xf numFmtId="0" fontId="1" fillId="0" borderId="0" xfId="0" applyFont="1" applyBorder="1" applyAlignment="1">
      <alignment horizontal="center" vertical="top" wrapText="1"/>
    </xf>
    <xf numFmtId="0" fontId="3" fillId="3" borderId="1" xfId="0" applyFont="1" applyFill="1" applyBorder="1" applyAlignment="1">
      <alignment horizontal="center" wrapText="1"/>
    </xf>
    <xf numFmtId="0" fontId="1" fillId="0" borderId="0" xfId="0" applyFont="1" applyFill="1" applyBorder="1" applyAlignment="1">
      <alignment horizontal="center" vertical="center" wrapText="1"/>
    </xf>
    <xf numFmtId="15" fontId="3" fillId="0" borderId="1" xfId="0" applyNumberFormat="1" applyFont="1" applyBorder="1" applyAlignment="1">
      <alignment horizontal="center" vertical="top" wrapText="1"/>
    </xf>
    <xf numFmtId="0" fontId="1" fillId="0" borderId="1" xfId="0" applyFont="1" applyBorder="1" applyAlignment="1">
      <alignment horizontal="left" vertical="top" wrapText="1"/>
    </xf>
    <xf numFmtId="0" fontId="29" fillId="8" borderId="7" xfId="0" applyFont="1" applyFill="1" applyBorder="1" applyAlignment="1">
      <alignment horizontal="center" vertical="center" wrapText="1"/>
    </xf>
    <xf numFmtId="0" fontId="29" fillId="0" borderId="7" xfId="0" applyFont="1" applyBorder="1" applyAlignment="1">
      <alignment horizontal="center" vertical="center" wrapText="1"/>
    </xf>
    <xf numFmtId="0" fontId="3" fillId="0" borderId="1" xfId="0" applyFont="1" applyBorder="1" applyAlignment="1">
      <alignment horizontal="center" wrapText="1"/>
    </xf>
    <xf numFmtId="0" fontId="30" fillId="0" borderId="1" xfId="0" applyFont="1" applyBorder="1" applyAlignment="1">
      <alignment horizontal="center" wrapText="1"/>
    </xf>
    <xf numFmtId="15" fontId="3" fillId="0" borderId="1" xfId="0" applyNumberFormat="1" applyFont="1" applyBorder="1" applyAlignment="1">
      <alignment horizontal="center" wrapText="1"/>
    </xf>
    <xf numFmtId="0" fontId="1" fillId="0" borderId="7" xfId="0" applyFont="1" applyBorder="1" applyAlignment="1">
      <alignment horizontal="left" vertical="center" wrapText="1"/>
    </xf>
    <xf numFmtId="0" fontId="1" fillId="8" borderId="7" xfId="0" applyFont="1" applyFill="1" applyBorder="1" applyAlignment="1">
      <alignment horizontal="center" vertical="center" wrapText="1"/>
    </xf>
    <xf numFmtId="14" fontId="1" fillId="0" borderId="7" xfId="0" applyNumberFormat="1" applyFont="1" applyBorder="1" applyAlignment="1">
      <alignment horizontal="left" vertical="center" wrapText="1"/>
    </xf>
    <xf numFmtId="0" fontId="1" fillId="0" borderId="7" xfId="0" applyFont="1" applyBorder="1" applyAlignment="1">
      <alignment horizontal="center" vertical="center" wrapText="1"/>
    </xf>
    <xf numFmtId="0" fontId="31" fillId="0" borderId="0" xfId="0" applyFont="1" applyAlignment="1">
      <alignment wrapText="1"/>
    </xf>
    <xf numFmtId="0" fontId="29" fillId="0" borderId="0" xfId="0" applyFont="1" applyAlignment="1">
      <alignment wrapText="1"/>
    </xf>
    <xf numFmtId="0" fontId="31" fillId="0" borderId="0" xfId="0" applyFont="1"/>
    <xf numFmtId="0" fontId="1" fillId="0" borderId="1" xfId="0" applyFont="1" applyBorder="1" applyAlignment="1">
      <alignment horizontal="center" wrapText="1"/>
    </xf>
    <xf numFmtId="0" fontId="29" fillId="0" borderId="7" xfId="0" applyFont="1" applyBorder="1" applyAlignment="1">
      <alignment horizontal="center" wrapText="1"/>
    </xf>
    <xf numFmtId="0" fontId="31" fillId="0" borderId="1" xfId="0" applyFont="1" applyBorder="1" applyAlignment="1">
      <alignment horizontal="center" wrapText="1"/>
    </xf>
    <xf numFmtId="0" fontId="2" fillId="0" borderId="2" xfId="0" applyFont="1" applyBorder="1" applyAlignment="1">
      <alignment horizontal="left" wrapText="1"/>
    </xf>
    <xf numFmtId="0" fontId="29" fillId="0" borderId="7" xfId="0" applyFont="1" applyBorder="1" applyAlignment="1">
      <alignment vertical="center" wrapText="1"/>
    </xf>
    <xf numFmtId="0" fontId="32" fillId="0" borderId="7" xfId="1" applyBorder="1" applyAlignment="1">
      <alignment horizontal="left" vertical="center" wrapText="1"/>
    </xf>
    <xf numFmtId="0" fontId="29" fillId="0" borderId="7" xfId="0" applyFont="1" applyBorder="1" applyAlignment="1">
      <alignment horizontal="left" vertical="center" wrapText="1"/>
    </xf>
    <xf numFmtId="0" fontId="29" fillId="0" borderId="7" xfId="0" applyFont="1" applyBorder="1" applyAlignment="1">
      <alignment horizontal="left"/>
    </xf>
    <xf numFmtId="0" fontId="1" fillId="0" borderId="0" xfId="0" applyFont="1" applyAlignment="1">
      <alignment horizontal="center"/>
    </xf>
    <xf numFmtId="0" fontId="33" fillId="0" borderId="7" xfId="0" applyFont="1" applyBorder="1" applyAlignment="1">
      <alignment horizontal="center" wrapText="1"/>
    </xf>
    <xf numFmtId="0" fontId="34" fillId="0" borderId="7" xfId="0" applyFont="1" applyBorder="1" applyAlignment="1">
      <alignment horizontal="center" wrapText="1"/>
    </xf>
    <xf numFmtId="0" fontId="35" fillId="0" borderId="7" xfId="0" applyFont="1" applyBorder="1" applyAlignment="1">
      <alignment horizontal="left" vertical="center" wrapText="1"/>
    </xf>
    <xf numFmtId="14" fontId="35" fillId="0" borderId="7" xfId="0" applyNumberFormat="1" applyFont="1" applyBorder="1" applyAlignment="1">
      <alignment horizontal="center" vertical="center"/>
    </xf>
    <xf numFmtId="0" fontId="29" fillId="0" borderId="7" xfId="0" applyFont="1" applyBorder="1" applyAlignment="1">
      <alignment horizontal="center" vertical="center"/>
    </xf>
    <xf numFmtId="0" fontId="36" fillId="9" borderId="15" xfId="0" applyFont="1" applyFill="1" applyBorder="1" applyAlignment="1">
      <alignment horizontal="left" vertical="center" wrapText="1"/>
    </xf>
    <xf numFmtId="14" fontId="4" fillId="0" borderId="0" xfId="0" applyNumberFormat="1" applyFont="1" applyAlignment="1">
      <alignment horizontal="center" vertical="center"/>
    </xf>
    <xf numFmtId="0" fontId="4" fillId="0" borderId="0" xfId="0" applyFont="1" applyAlignment="1">
      <alignment horizontal="center" vertical="center"/>
    </xf>
    <xf numFmtId="0" fontId="35" fillId="0" borderId="7" xfId="0" applyFont="1" applyFill="1" applyBorder="1" applyAlignment="1">
      <alignment horizontal="center" vertical="center"/>
    </xf>
    <xf numFmtId="0" fontId="4" fillId="0" borderId="0" xfId="0" applyFont="1" applyFill="1" applyAlignment="1">
      <alignment horizontal="center" vertical="center"/>
    </xf>
    <xf numFmtId="14" fontId="3" fillId="0" borderId="1" xfId="0" applyNumberFormat="1" applyFont="1" applyBorder="1" applyAlignment="1">
      <alignment horizontal="center" vertical="center" wrapText="1"/>
    </xf>
    <xf numFmtId="0" fontId="29" fillId="6" borderId="7" xfId="0" applyFont="1" applyFill="1" applyBorder="1" applyAlignment="1">
      <alignment vertical="center" wrapText="1"/>
    </xf>
    <xf numFmtId="0" fontId="30" fillId="0" borderId="7" xfId="0" applyFont="1" applyBorder="1" applyAlignment="1">
      <alignment horizontal="center" vertical="center" wrapText="1"/>
    </xf>
    <xf numFmtId="0" fontId="39" fillId="0" borderId="0" xfId="0" applyFont="1" applyAlignment="1">
      <alignment wrapText="1"/>
    </xf>
    <xf numFmtId="0" fontId="40" fillId="0" borderId="7" xfId="0" applyFont="1" applyBorder="1" applyAlignment="1">
      <alignment horizontal="center" wrapText="1"/>
    </xf>
    <xf numFmtId="0" fontId="30" fillId="0" borderId="7" xfId="0" applyFont="1" applyBorder="1" applyAlignment="1">
      <alignment horizontal="left" vertical="center" wrapText="1"/>
    </xf>
    <xf numFmtId="0" fontId="39" fillId="0" borderId="7" xfId="0" applyFont="1" applyBorder="1" applyAlignment="1">
      <alignment wrapText="1"/>
    </xf>
    <xf numFmtId="0" fontId="39" fillId="0" borderId="7" xfId="0" quotePrefix="1" applyFont="1" applyBorder="1" applyAlignment="1">
      <alignment horizontal="center"/>
    </xf>
    <xf numFmtId="0" fontId="29" fillId="6" borderId="22" xfId="0" applyFont="1" applyFill="1" applyBorder="1" applyAlignment="1">
      <alignment vertical="center" wrapText="1"/>
    </xf>
    <xf numFmtId="0" fontId="29" fillId="0" borderId="7" xfId="0" quotePrefix="1" applyFont="1" applyBorder="1" applyAlignment="1">
      <alignment horizontal="center" vertical="center" wrapText="1"/>
    </xf>
    <xf numFmtId="164" fontId="40" fillId="0" borderId="7" xfId="0" applyNumberFormat="1" applyFont="1" applyBorder="1" applyAlignment="1">
      <alignment horizontal="center" wrapText="1"/>
    </xf>
    <xf numFmtId="0" fontId="39" fillId="0" borderId="7" xfId="0" applyFont="1" applyBorder="1" applyAlignment="1">
      <alignment horizontal="center"/>
    </xf>
    <xf numFmtId="0" fontId="0" fillId="0" borderId="0" xfId="0" applyFill="1"/>
    <xf numFmtId="14" fontId="1" fillId="0" borderId="1" xfId="0" applyNumberFormat="1" applyFont="1" applyBorder="1" applyAlignment="1">
      <alignment horizontal="center" vertical="center" wrapText="1"/>
    </xf>
    <xf numFmtId="0" fontId="41" fillId="0" borderId="7" xfId="0" applyFont="1" applyBorder="1" applyAlignment="1">
      <alignment horizont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7" fillId="7" borderId="8"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6" fillId="3" borderId="13" xfId="0" applyFont="1" applyFill="1" applyBorder="1" applyAlignment="1">
      <alignment horizontal="center" wrapText="1"/>
    </xf>
    <xf numFmtId="0" fontId="6" fillId="3" borderId="14" xfId="0" applyFont="1" applyFill="1" applyBorder="1" applyAlignment="1">
      <alignment horizontal="center" wrapText="1"/>
    </xf>
    <xf numFmtId="0" fontId="2" fillId="3" borderId="3"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4" fillId="0" borderId="0" xfId="0" applyFont="1" applyAlignment="1">
      <alignment horizontal="left" vertical="center" wrapText="1"/>
    </xf>
    <xf numFmtId="0" fontId="30" fillId="0" borderId="22" xfId="0" applyFont="1" applyBorder="1" applyAlignment="1">
      <alignment horizontal="center" vertical="center" wrapText="1"/>
    </xf>
    <xf numFmtId="0" fontId="38" fillId="0" borderId="23" xfId="0" applyFont="1" applyBorder="1"/>
    <xf numFmtId="0" fontId="3" fillId="3" borderId="4"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7" fillId="0" borderId="16" xfId="0" applyFont="1" applyBorder="1" applyAlignment="1">
      <alignment horizontal="left" vertical="center" wrapText="1"/>
    </xf>
    <xf numFmtId="0" fontId="38" fillId="0" borderId="19" xfId="0" applyFont="1" applyBorder="1"/>
    <xf numFmtId="0" fontId="30" fillId="6" borderId="17" xfId="0" applyFont="1" applyFill="1" applyBorder="1" applyAlignment="1">
      <alignment horizontal="center" vertical="center" wrapText="1"/>
    </xf>
    <xf numFmtId="0" fontId="38" fillId="0" borderId="18" xfId="0" applyFont="1" applyBorder="1"/>
    <xf numFmtId="0" fontId="38" fillId="0" borderId="20" xfId="0" applyFont="1" applyBorder="1"/>
    <xf numFmtId="0" fontId="38" fillId="0" borderId="21" xfId="0" applyFont="1" applyBorder="1"/>
    <xf numFmtId="0" fontId="30" fillId="6" borderId="16"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xdr:col>
      <xdr:colOff>1149350</xdr:colOff>
      <xdr:row>96</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oneCellAnchor>
    <xdr:from>
      <xdr:col>1</xdr:col>
      <xdr:colOff>1149350</xdr:colOff>
      <xdr:row>89</xdr:row>
      <xdr:rowOff>0</xdr:rowOff>
    </xdr:from>
    <xdr:ext cx="2133600" cy="264560"/>
    <xdr:sp macro="" textlink="">
      <xdr:nvSpPr>
        <xdr:cNvPr id="3" name="TextBox 2">
          <a:extLst>
            <a:ext uri="{FF2B5EF4-FFF2-40B4-BE49-F238E27FC236}">
              <a16:creationId xmlns:a16="http://schemas.microsoft.com/office/drawing/2014/main" id="{5327E6F1-05AD-45DD-A6B2-51AE0F127129}"/>
            </a:ext>
          </a:extLst>
        </xdr:cNvPr>
        <xdr:cNvSpPr txBox="1"/>
      </xdr:nvSpPr>
      <xdr:spPr>
        <a:xfrm>
          <a:off x="3125788" y="2518410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117</xdr:row>
      <xdr:rowOff>0</xdr:rowOff>
    </xdr:from>
    <xdr:to>
      <xdr:col>17</xdr:col>
      <xdr:colOff>4457</xdr:colOff>
      <xdr:row>131</xdr:row>
      <xdr:rowOff>138022</xdr:rowOff>
    </xdr:to>
    <xdr:pic>
      <xdr:nvPicPr>
        <xdr:cNvPr id="4" name="Picture 3">
          <a:extLst>
            <a:ext uri="{FF2B5EF4-FFF2-40B4-BE49-F238E27FC236}">
              <a16:creationId xmlns:a16="http://schemas.microsoft.com/office/drawing/2014/main" id="{6CE7A3BE-EDC5-4952-BC17-A199ED179AB2}"/>
            </a:ext>
          </a:extLst>
        </xdr:cNvPr>
        <xdr:cNvPicPr>
          <a:picLocks noChangeAspect="1"/>
        </xdr:cNvPicPr>
      </xdr:nvPicPr>
      <xdr:blipFill>
        <a:blip xmlns:r="http://schemas.openxmlformats.org/officeDocument/2006/relationships" r:embed="rId1"/>
        <a:stretch>
          <a:fillRect/>
        </a:stretch>
      </xdr:blipFill>
      <xdr:spPr>
        <a:xfrm>
          <a:off x="0" y="23840515"/>
          <a:ext cx="13647619" cy="2961905"/>
        </a:xfrm>
        <a:prstGeom prst="rect">
          <a:avLst/>
        </a:prstGeom>
      </xdr:spPr>
    </xdr:pic>
    <xdr:clientData/>
  </xdr:twoCellAnchor>
  <xdr:twoCellAnchor editAs="oneCell">
    <xdr:from>
      <xdr:col>0</xdr:col>
      <xdr:colOff>0</xdr:colOff>
      <xdr:row>4</xdr:row>
      <xdr:rowOff>173692</xdr:rowOff>
    </xdr:from>
    <xdr:to>
      <xdr:col>16</xdr:col>
      <xdr:colOff>31926</xdr:colOff>
      <xdr:row>54</xdr:row>
      <xdr:rowOff>141079</xdr:rowOff>
    </xdr:to>
    <xdr:pic>
      <xdr:nvPicPr>
        <xdr:cNvPr id="5" name="Picture 4">
          <a:extLst>
            <a:ext uri="{FF2B5EF4-FFF2-40B4-BE49-F238E27FC236}">
              <a16:creationId xmlns:a16="http://schemas.microsoft.com/office/drawing/2014/main" id="{6C88D842-BC7E-440E-BAA9-8F320945936A}"/>
            </a:ext>
          </a:extLst>
        </xdr:cNvPr>
        <xdr:cNvPicPr>
          <a:picLocks noChangeAspect="1"/>
        </xdr:cNvPicPr>
      </xdr:nvPicPr>
      <xdr:blipFill>
        <a:blip xmlns:r="http://schemas.openxmlformats.org/officeDocument/2006/relationships" r:embed="rId2"/>
        <a:stretch>
          <a:fillRect/>
        </a:stretch>
      </xdr:blipFill>
      <xdr:spPr>
        <a:xfrm>
          <a:off x="0" y="1176619"/>
          <a:ext cx="13036353" cy="10052681"/>
        </a:xfrm>
        <a:prstGeom prst="rect">
          <a:avLst/>
        </a:prstGeom>
      </xdr:spPr>
    </xdr:pic>
    <xdr:clientData/>
  </xdr:twoCellAnchor>
  <xdr:twoCellAnchor editAs="oneCell">
    <xdr:from>
      <xdr:col>0</xdr:col>
      <xdr:colOff>1</xdr:colOff>
      <xdr:row>59</xdr:row>
      <xdr:rowOff>61630</xdr:rowOff>
    </xdr:from>
    <xdr:to>
      <xdr:col>16</xdr:col>
      <xdr:colOff>121598</xdr:colOff>
      <xdr:row>91</xdr:row>
      <xdr:rowOff>70310</xdr:rowOff>
    </xdr:to>
    <xdr:pic>
      <xdr:nvPicPr>
        <xdr:cNvPr id="6" name="Picture 5">
          <a:extLst>
            <a:ext uri="{FF2B5EF4-FFF2-40B4-BE49-F238E27FC236}">
              <a16:creationId xmlns:a16="http://schemas.microsoft.com/office/drawing/2014/main" id="{6BE2C3E7-BE34-4A59-9500-354DA9DD57F8}"/>
            </a:ext>
          </a:extLst>
        </xdr:cNvPr>
        <xdr:cNvPicPr>
          <a:picLocks noChangeAspect="1"/>
        </xdr:cNvPicPr>
      </xdr:nvPicPr>
      <xdr:blipFill>
        <a:blip xmlns:r="http://schemas.openxmlformats.org/officeDocument/2006/relationships" r:embed="rId3"/>
        <a:stretch>
          <a:fillRect/>
        </a:stretch>
      </xdr:blipFill>
      <xdr:spPr>
        <a:xfrm>
          <a:off x="1" y="12158381"/>
          <a:ext cx="13126024" cy="6508091"/>
        </a:xfrm>
        <a:prstGeom prst="rect">
          <a:avLst/>
        </a:prstGeom>
      </xdr:spPr>
    </xdr:pic>
    <xdr:clientData/>
  </xdr:twoCellAnchor>
  <xdr:twoCellAnchor editAs="oneCell">
    <xdr:from>
      <xdr:col>0</xdr:col>
      <xdr:colOff>0</xdr:colOff>
      <xdr:row>91</xdr:row>
      <xdr:rowOff>33617</xdr:rowOff>
    </xdr:from>
    <xdr:to>
      <xdr:col>16</xdr:col>
      <xdr:colOff>121077</xdr:colOff>
      <xdr:row>133</xdr:row>
      <xdr:rowOff>138397</xdr:rowOff>
    </xdr:to>
    <xdr:pic>
      <xdr:nvPicPr>
        <xdr:cNvPr id="7" name="Picture 6">
          <a:extLst>
            <a:ext uri="{FF2B5EF4-FFF2-40B4-BE49-F238E27FC236}">
              <a16:creationId xmlns:a16="http://schemas.microsoft.com/office/drawing/2014/main" id="{5AD4FCFF-5C18-421C-B582-928CC04590A6}"/>
            </a:ext>
          </a:extLst>
        </xdr:cNvPr>
        <xdr:cNvPicPr>
          <a:picLocks noChangeAspect="1"/>
        </xdr:cNvPicPr>
      </xdr:nvPicPr>
      <xdr:blipFill>
        <a:blip xmlns:r="http://schemas.openxmlformats.org/officeDocument/2006/relationships" r:embed="rId4"/>
        <a:stretch>
          <a:fillRect/>
        </a:stretch>
      </xdr:blipFill>
      <xdr:spPr>
        <a:xfrm>
          <a:off x="0" y="18629779"/>
          <a:ext cx="13125504" cy="85764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5933</xdr:rowOff>
    </xdr:from>
    <xdr:to>
      <xdr:col>14</xdr:col>
      <xdr:colOff>229720</xdr:colOff>
      <xdr:row>20</xdr:row>
      <xdr:rowOff>29098</xdr:rowOff>
    </xdr:to>
    <xdr:pic>
      <xdr:nvPicPr>
        <xdr:cNvPr id="3" name="Picture 2">
          <a:extLst>
            <a:ext uri="{FF2B5EF4-FFF2-40B4-BE49-F238E27FC236}">
              <a16:creationId xmlns:a16="http://schemas.microsoft.com/office/drawing/2014/main" id="{E98D6F62-DA6F-47CA-970C-3E07DB4B848B}"/>
            </a:ext>
          </a:extLst>
        </xdr:cNvPr>
        <xdr:cNvPicPr>
          <a:picLocks noChangeAspect="1"/>
        </xdr:cNvPicPr>
      </xdr:nvPicPr>
      <xdr:blipFill>
        <a:blip xmlns:r="http://schemas.openxmlformats.org/officeDocument/2006/relationships" r:embed="rId1"/>
        <a:stretch>
          <a:fillRect/>
        </a:stretch>
      </xdr:blipFill>
      <xdr:spPr>
        <a:xfrm>
          <a:off x="0" y="1008860"/>
          <a:ext cx="11693338" cy="2947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11206</xdr:rowOff>
    </xdr:from>
    <xdr:to>
      <xdr:col>19</xdr:col>
      <xdr:colOff>394504</xdr:colOff>
      <xdr:row>39</xdr:row>
      <xdr:rowOff>52094</xdr:rowOff>
    </xdr:to>
    <xdr:pic>
      <xdr:nvPicPr>
        <xdr:cNvPr id="5" name="Picture 4">
          <a:extLst>
            <a:ext uri="{FF2B5EF4-FFF2-40B4-BE49-F238E27FC236}">
              <a16:creationId xmlns:a16="http://schemas.microsoft.com/office/drawing/2014/main" id="{301FD828-D2EF-4502-A09F-3D2A0E7854E6}"/>
            </a:ext>
          </a:extLst>
        </xdr:cNvPr>
        <xdr:cNvPicPr>
          <a:picLocks noChangeAspect="1"/>
        </xdr:cNvPicPr>
      </xdr:nvPicPr>
      <xdr:blipFill>
        <a:blip xmlns:r="http://schemas.openxmlformats.org/officeDocument/2006/relationships" r:embed="rId1"/>
        <a:stretch>
          <a:fillRect/>
        </a:stretch>
      </xdr:blipFill>
      <xdr:spPr>
        <a:xfrm>
          <a:off x="0" y="610721"/>
          <a:ext cx="14032063" cy="7750535"/>
        </a:xfrm>
        <a:prstGeom prst="rect">
          <a:avLst/>
        </a:prstGeom>
      </xdr:spPr>
    </xdr:pic>
    <xdr:clientData/>
  </xdr:twoCellAnchor>
  <xdr:twoCellAnchor editAs="oneCell">
    <xdr:from>
      <xdr:col>0</xdr:col>
      <xdr:colOff>0</xdr:colOff>
      <xdr:row>40</xdr:row>
      <xdr:rowOff>44824</xdr:rowOff>
    </xdr:from>
    <xdr:to>
      <xdr:col>19</xdr:col>
      <xdr:colOff>497639</xdr:colOff>
      <xdr:row>66</xdr:row>
      <xdr:rowOff>193006</xdr:rowOff>
    </xdr:to>
    <xdr:pic>
      <xdr:nvPicPr>
        <xdr:cNvPr id="6" name="Picture 5">
          <a:extLst>
            <a:ext uri="{FF2B5EF4-FFF2-40B4-BE49-F238E27FC236}">
              <a16:creationId xmlns:a16="http://schemas.microsoft.com/office/drawing/2014/main" id="{D5D885C6-D2A8-48B8-A1C4-F59DBC4A6451}"/>
            </a:ext>
          </a:extLst>
        </xdr:cNvPr>
        <xdr:cNvPicPr>
          <a:picLocks noChangeAspect="1"/>
        </xdr:cNvPicPr>
      </xdr:nvPicPr>
      <xdr:blipFill>
        <a:blip xmlns:r="http://schemas.openxmlformats.org/officeDocument/2006/relationships" r:embed="rId2"/>
        <a:stretch>
          <a:fillRect/>
        </a:stretch>
      </xdr:blipFill>
      <xdr:spPr>
        <a:xfrm>
          <a:off x="0" y="8572500"/>
          <a:ext cx="14135198" cy="5515800"/>
        </a:xfrm>
        <a:prstGeom prst="rect">
          <a:avLst/>
        </a:prstGeom>
      </xdr:spPr>
    </xdr:pic>
    <xdr:clientData/>
  </xdr:twoCellAnchor>
  <xdr:twoCellAnchor editAs="oneCell">
    <xdr:from>
      <xdr:col>0</xdr:col>
      <xdr:colOff>0</xdr:colOff>
      <xdr:row>69</xdr:row>
      <xdr:rowOff>28013</xdr:rowOff>
    </xdr:from>
    <xdr:to>
      <xdr:col>19</xdr:col>
      <xdr:colOff>521519</xdr:colOff>
      <xdr:row>83</xdr:row>
      <xdr:rowOff>130617</xdr:rowOff>
    </xdr:to>
    <xdr:pic>
      <xdr:nvPicPr>
        <xdr:cNvPr id="7" name="Picture 6">
          <a:extLst>
            <a:ext uri="{FF2B5EF4-FFF2-40B4-BE49-F238E27FC236}">
              <a16:creationId xmlns:a16="http://schemas.microsoft.com/office/drawing/2014/main" id="{2FE38CBE-68B6-470E-B2F8-A06BE92818ED}"/>
            </a:ext>
          </a:extLst>
        </xdr:cNvPr>
        <xdr:cNvPicPr>
          <a:picLocks noChangeAspect="1"/>
        </xdr:cNvPicPr>
      </xdr:nvPicPr>
      <xdr:blipFill>
        <a:blip xmlns:r="http://schemas.openxmlformats.org/officeDocument/2006/relationships" r:embed="rId3"/>
        <a:stretch>
          <a:fillRect/>
        </a:stretch>
      </xdr:blipFill>
      <xdr:spPr>
        <a:xfrm>
          <a:off x="0" y="14567646"/>
          <a:ext cx="14159078" cy="31618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geo-service.maris.nl/emodnet_bathymetry/wfs?request=getcapabilities" TargetMode="External"/><Relationship Id="rId7" Type="http://schemas.openxmlformats.org/officeDocument/2006/relationships/printerSettings" Target="../printerSettings/printerSettings6.bin"/><Relationship Id="rId2" Type="http://schemas.openxmlformats.org/officeDocument/2006/relationships/hyperlink" Target="https://tiles.emodnet-bathymetry.eu/wmts/1.0.0/WMTSCapabilities.xml" TargetMode="External"/><Relationship Id="rId1" Type="http://schemas.openxmlformats.org/officeDocument/2006/relationships/hyperlink" Target="https://geo-service.maris.nl/emodnet_bathymetry/wms?request=getcapabilities" TargetMode="External"/><Relationship Id="rId6" Type="http://schemas.openxmlformats.org/officeDocument/2006/relationships/hyperlink" Target="https://ows.emodnet-bathymetry.eu/wcs" TargetMode="External"/><Relationship Id="rId5" Type="http://schemas.openxmlformats.org/officeDocument/2006/relationships/hyperlink" Target="https://ows.emodnet-bathymetry.eu/wfs" TargetMode="External"/><Relationship Id="rId4" Type="http://schemas.openxmlformats.org/officeDocument/2006/relationships/hyperlink" Target="https://ows.emodnet-bathymetry.eu/wm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85" zoomScaleNormal="85" workbookViewId="0">
      <selection activeCell="E10" sqref="E10"/>
    </sheetView>
  </sheetViews>
  <sheetFormatPr defaultRowHeight="14.25"/>
  <cols>
    <col min="1" max="1" width="14" bestFit="1" customWidth="1"/>
    <col min="2" max="2" width="36.46484375" customWidth="1"/>
    <col min="5" max="5" width="13.46484375" customWidth="1"/>
    <col min="6" max="6" width="27.46484375" customWidth="1"/>
    <col min="7" max="7" width="14.06640625" customWidth="1"/>
    <col min="8" max="8" width="14.59765625" bestFit="1" customWidth="1"/>
  </cols>
  <sheetData>
    <row r="1" spans="1:8" s="17" customFormat="1" ht="15.75">
      <c r="A1" s="19" t="s">
        <v>0</v>
      </c>
      <c r="B1" s="19" t="s">
        <v>1</v>
      </c>
      <c r="C1" s="7"/>
      <c r="D1" s="7"/>
      <c r="E1" s="2" t="s">
        <v>11</v>
      </c>
      <c r="F1" s="2" t="s">
        <v>12</v>
      </c>
      <c r="G1" s="2" t="s">
        <v>13</v>
      </c>
      <c r="H1" s="2" t="s">
        <v>14</v>
      </c>
    </row>
    <row r="2" spans="1:8" s="17" customFormat="1" ht="38.450000000000003" customHeight="1">
      <c r="A2" s="42" t="s">
        <v>2</v>
      </c>
      <c r="B2" s="11" t="s">
        <v>2</v>
      </c>
      <c r="C2" s="7"/>
      <c r="D2" s="7"/>
      <c r="E2" s="10" t="s">
        <v>2</v>
      </c>
      <c r="F2" s="11" t="s">
        <v>15</v>
      </c>
      <c r="G2" s="11" t="s">
        <v>16</v>
      </c>
      <c r="H2" s="11" t="s">
        <v>17</v>
      </c>
    </row>
    <row r="3" spans="1:8" s="17" customFormat="1" ht="40.5">
      <c r="A3" s="42" t="s">
        <v>3</v>
      </c>
      <c r="B3" s="28" t="s">
        <v>49</v>
      </c>
      <c r="C3" s="7"/>
      <c r="D3" s="7"/>
      <c r="E3" s="10" t="s">
        <v>3</v>
      </c>
      <c r="F3" s="11" t="s">
        <v>18</v>
      </c>
      <c r="G3" s="11" t="s">
        <v>16</v>
      </c>
      <c r="H3" s="11" t="s">
        <v>19</v>
      </c>
    </row>
    <row r="4" spans="1:8" s="17" customFormat="1" ht="67.5">
      <c r="A4" s="42" t="s">
        <v>4</v>
      </c>
      <c r="B4" s="11" t="s">
        <v>5</v>
      </c>
      <c r="C4" s="7"/>
      <c r="D4" s="7"/>
      <c r="E4" s="10" t="s">
        <v>4</v>
      </c>
      <c r="F4" s="11" t="s">
        <v>20</v>
      </c>
      <c r="G4" s="11" t="s">
        <v>16</v>
      </c>
      <c r="H4" s="11" t="s">
        <v>19</v>
      </c>
    </row>
    <row r="5" spans="1:8" s="17" customFormat="1" ht="94.5">
      <c r="A5" s="42" t="s">
        <v>6</v>
      </c>
      <c r="B5" s="11" t="s">
        <v>7</v>
      </c>
      <c r="C5" s="7"/>
      <c r="D5" s="7"/>
      <c r="E5" s="10" t="s">
        <v>6</v>
      </c>
      <c r="F5" s="11" t="s">
        <v>21</v>
      </c>
      <c r="G5" s="11" t="s">
        <v>22</v>
      </c>
      <c r="H5" s="11" t="s">
        <v>23</v>
      </c>
    </row>
    <row r="6" spans="1:8" s="17" customFormat="1" ht="67.5">
      <c r="A6" s="42" t="s">
        <v>8</v>
      </c>
      <c r="B6" s="24" t="s">
        <v>35</v>
      </c>
      <c r="C6" s="7"/>
      <c r="D6" s="7"/>
      <c r="E6" s="10" t="s">
        <v>8</v>
      </c>
      <c r="F6" s="11" t="s">
        <v>15</v>
      </c>
      <c r="G6" s="11" t="s">
        <v>24</v>
      </c>
      <c r="H6" s="11" t="s">
        <v>17</v>
      </c>
    </row>
    <row r="7" spans="1:8" s="17" customFormat="1" ht="67.5">
      <c r="A7" s="42" t="s">
        <v>9</v>
      </c>
      <c r="B7" s="11" t="s">
        <v>47</v>
      </c>
      <c r="C7" s="7"/>
      <c r="D7" s="7"/>
      <c r="E7" s="10" t="s">
        <v>9</v>
      </c>
      <c r="F7" s="11" t="s">
        <v>25</v>
      </c>
      <c r="G7" s="11" t="s">
        <v>46</v>
      </c>
      <c r="H7" s="11" t="s">
        <v>48</v>
      </c>
    </row>
    <row r="8" spans="1:8" s="17" customFormat="1" ht="94.5">
      <c r="A8" s="42" t="s">
        <v>10</v>
      </c>
      <c r="B8" s="11" t="s">
        <v>43</v>
      </c>
      <c r="C8" s="7"/>
      <c r="D8" s="7"/>
      <c r="E8" s="160" t="s">
        <v>10</v>
      </c>
      <c r="F8" s="161" t="s">
        <v>26</v>
      </c>
      <c r="G8" s="161" t="s">
        <v>16</v>
      </c>
      <c r="H8" s="3" t="s">
        <v>45</v>
      </c>
    </row>
    <row r="9" spans="1:8" s="17" customFormat="1" ht="23.25">
      <c r="A9" s="7"/>
      <c r="B9" s="7"/>
      <c r="C9" s="7"/>
      <c r="D9" s="7"/>
      <c r="E9" s="160"/>
      <c r="F9" s="161"/>
      <c r="G9" s="161"/>
      <c r="H9" s="20" t="s">
        <v>44</v>
      </c>
    </row>
    <row r="10" spans="1:8" s="17" customFormat="1" ht="15.75">
      <c r="E10" s="7" t="s">
        <v>29</v>
      </c>
      <c r="F10" s="21"/>
      <c r="G10" s="21"/>
      <c r="H10" s="21"/>
    </row>
    <row r="11" spans="1:8" s="17" customFormat="1" ht="15.75">
      <c r="E11" s="7" t="s">
        <v>30</v>
      </c>
      <c r="F11" s="21"/>
      <c r="G11" s="21"/>
      <c r="H11" s="21"/>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93"/>
  <sheetViews>
    <sheetView zoomScale="85" zoomScaleNormal="85" workbookViewId="0">
      <selection activeCell="B93" sqref="B93"/>
    </sheetView>
  </sheetViews>
  <sheetFormatPr defaultRowHeight="14.25"/>
  <cols>
    <col min="1" max="1" width="16.46484375" customWidth="1"/>
    <col min="2" max="2" width="19.796875" customWidth="1"/>
  </cols>
  <sheetData>
    <row r="1" spans="1:1" s="75" customFormat="1" ht="15">
      <c r="A1" s="81" t="s">
        <v>195</v>
      </c>
    </row>
    <row r="2" spans="1:1" s="75" customFormat="1" ht="15">
      <c r="A2" s="81" t="s">
        <v>209</v>
      </c>
    </row>
    <row r="3" spans="1:1" ht="17.25">
      <c r="A3" s="6" t="s">
        <v>266</v>
      </c>
    </row>
    <row r="4" spans="1:1" ht="17.25">
      <c r="A4" s="6"/>
    </row>
    <row r="5" spans="1:1" ht="17.25">
      <c r="A5" s="6"/>
    </row>
    <row r="6" spans="1:1" ht="17.25">
      <c r="A6" s="6"/>
    </row>
    <row r="7" spans="1:1" ht="17.25">
      <c r="A7" s="6"/>
    </row>
    <row r="8" spans="1:1" ht="17.25">
      <c r="A8" s="6"/>
    </row>
    <row r="9" spans="1:1" ht="17.25">
      <c r="A9" s="6"/>
    </row>
    <row r="10" spans="1:1" ht="17.25">
      <c r="A10" s="6"/>
    </row>
    <row r="11" spans="1:1" ht="17.25">
      <c r="A11" s="6"/>
    </row>
    <row r="12" spans="1:1" ht="17.25">
      <c r="A12" s="6"/>
    </row>
    <row r="13" spans="1:1" ht="17.25">
      <c r="A13" s="6"/>
    </row>
    <row r="14" spans="1:1" ht="17.25">
      <c r="A14" s="6"/>
    </row>
    <row r="15" spans="1:1" ht="17.25">
      <c r="A15" s="6"/>
    </row>
    <row r="16" spans="1:1" ht="17.25">
      <c r="A16" s="6"/>
    </row>
    <row r="17" spans="1:1" ht="17.25">
      <c r="A17" s="6"/>
    </row>
    <row r="18" spans="1:1" ht="17.25">
      <c r="A18" s="6"/>
    </row>
    <row r="19" spans="1:1" ht="17.25">
      <c r="A19" s="6"/>
    </row>
    <row r="20" spans="1:1" ht="17.25">
      <c r="A20" s="6"/>
    </row>
    <row r="21" spans="1:1" ht="17.25">
      <c r="A21" s="6"/>
    </row>
    <row r="22" spans="1:1" ht="17.25">
      <c r="A22" s="6"/>
    </row>
    <row r="23" spans="1:1" ht="17.25">
      <c r="A23" s="6"/>
    </row>
    <row r="24" spans="1:1" ht="17.25">
      <c r="A24" s="6"/>
    </row>
    <row r="25" spans="1:1" ht="17.25">
      <c r="A25" s="6"/>
    </row>
    <row r="26" spans="1:1" ht="17.25">
      <c r="A26" s="6"/>
    </row>
    <row r="27" spans="1:1" ht="17.25">
      <c r="A27" s="6"/>
    </row>
    <row r="28" spans="1:1" ht="17.25">
      <c r="A28" s="6"/>
    </row>
    <row r="29" spans="1:1" ht="17.25">
      <c r="A29" s="6"/>
    </row>
    <row r="30" spans="1:1" ht="17.25">
      <c r="A30" s="6"/>
    </row>
    <row r="31" spans="1:1" ht="17.25">
      <c r="A31" s="6"/>
    </row>
    <row r="32" spans="1:1" ht="17.25">
      <c r="A32" s="6"/>
    </row>
    <row r="33" spans="1:1" ht="17.25">
      <c r="A33" s="6"/>
    </row>
    <row r="34" spans="1:1" ht="17.25">
      <c r="A34" s="6"/>
    </row>
    <row r="35" spans="1:1" ht="17.25">
      <c r="A35" s="6"/>
    </row>
    <row r="40" spans="1:1" ht="17.25">
      <c r="A40" s="6" t="s">
        <v>267</v>
      </c>
    </row>
    <row r="41" spans="1:1" ht="17.25">
      <c r="A41" s="6"/>
    </row>
    <row r="42" spans="1:1" ht="17.25">
      <c r="A42" s="6"/>
    </row>
    <row r="43" spans="1:1" ht="17.25">
      <c r="A43" s="6"/>
    </row>
    <row r="44" spans="1:1" ht="17.25">
      <c r="A44" s="6"/>
    </row>
    <row r="45" spans="1:1" ht="17.25">
      <c r="A45" s="6"/>
    </row>
    <row r="46" spans="1:1" ht="17.25">
      <c r="A46" s="6"/>
    </row>
    <row r="47" spans="1:1" ht="17.25">
      <c r="A47" s="6"/>
    </row>
    <row r="48" spans="1:1" ht="17.25">
      <c r="A48" s="6"/>
    </row>
    <row r="49" spans="1:1" ht="17.25">
      <c r="A49" s="6"/>
    </row>
    <row r="50" spans="1:1" ht="17.25">
      <c r="A50" s="6"/>
    </row>
    <row r="51" spans="1:1" ht="17.25">
      <c r="A51" s="6"/>
    </row>
    <row r="52" spans="1:1" ht="17.25">
      <c r="A52" s="6"/>
    </row>
    <row r="53" spans="1:1" ht="17.25">
      <c r="A53" s="6"/>
    </row>
    <row r="54" spans="1:1" ht="17.25">
      <c r="A54" s="6"/>
    </row>
    <row r="55" spans="1:1" ht="17.25">
      <c r="A55" s="6"/>
    </row>
    <row r="56" spans="1:1" ht="17.25">
      <c r="A56" s="6"/>
    </row>
    <row r="57" spans="1:1" ht="17.25">
      <c r="A57" s="6"/>
    </row>
    <row r="58" spans="1:1" ht="17.25">
      <c r="A58" s="6"/>
    </row>
    <row r="67" spans="1:1" ht="19.5" customHeight="1"/>
    <row r="69" spans="1:1" ht="17.25">
      <c r="A69" s="6" t="s">
        <v>268</v>
      </c>
    </row>
    <row r="70" spans="1:1" ht="17.25">
      <c r="A70" s="6"/>
    </row>
    <row r="71" spans="1:1" ht="17.25">
      <c r="A71" s="6"/>
    </row>
    <row r="72" spans="1:1" ht="17.25">
      <c r="A72" s="6"/>
    </row>
    <row r="73" spans="1:1" ht="17.25">
      <c r="A73" s="6"/>
    </row>
    <row r="74" spans="1:1" ht="17.25">
      <c r="A74" s="6"/>
    </row>
    <row r="75" spans="1:1" ht="17.25">
      <c r="A75" s="6"/>
    </row>
    <row r="76" spans="1:1" ht="17.25">
      <c r="A76" s="6"/>
    </row>
    <row r="77" spans="1:1" ht="17.25">
      <c r="A77" s="6"/>
    </row>
    <row r="78" spans="1:1" ht="17.25">
      <c r="A78" s="6"/>
    </row>
    <row r="79" spans="1:1" ht="17.25">
      <c r="A79" s="6"/>
    </row>
    <row r="80" spans="1:1" ht="17.25">
      <c r="A80" s="6"/>
    </row>
    <row r="81" spans="1:3" ht="17.25">
      <c r="A81" s="6"/>
    </row>
    <row r="82" spans="1:3" ht="17.25">
      <c r="A82" s="6"/>
    </row>
    <row r="83" spans="1:3" ht="17.25">
      <c r="A83" s="6"/>
    </row>
    <row r="84" spans="1:3" ht="17.25">
      <c r="A84" s="6"/>
    </row>
    <row r="85" spans="1:3" ht="17.25">
      <c r="A85" s="6"/>
    </row>
    <row r="90" spans="1:3" ht="15.75">
      <c r="A90" s="93" t="s">
        <v>193</v>
      </c>
      <c r="B90" s="94"/>
      <c r="C90" s="95"/>
    </row>
    <row r="91" spans="1:3" ht="45">
      <c r="A91" s="97" t="s">
        <v>263</v>
      </c>
      <c r="B91" s="51" t="s">
        <v>449</v>
      </c>
      <c r="C91" s="84"/>
    </row>
    <row r="92" spans="1:3" ht="45">
      <c r="A92" s="97" t="s">
        <v>264</v>
      </c>
      <c r="B92" s="51" t="s">
        <v>447</v>
      </c>
      <c r="C92" s="8"/>
    </row>
    <row r="93" spans="1:3" ht="45">
      <c r="A93" s="97" t="s">
        <v>265</v>
      </c>
      <c r="B93" s="51" t="s">
        <v>435</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workbookViewId="0">
      <selection activeCell="B4" sqref="B4"/>
    </sheetView>
  </sheetViews>
  <sheetFormatPr defaultColWidth="8.9296875" defaultRowHeight="15.75"/>
  <cols>
    <col min="1" max="1" width="48.33203125" style="84" customWidth="1"/>
    <col min="2" max="2" width="80.19921875" style="84" customWidth="1"/>
    <col min="3" max="16384" width="8.9296875" style="84"/>
  </cols>
  <sheetData>
    <row r="1" spans="1:2" ht="17.649999999999999" thickBot="1">
      <c r="A1" s="162" t="s">
        <v>182</v>
      </c>
      <c r="B1" s="163"/>
    </row>
    <row r="2" spans="1:2" ht="16.149999999999999" thickBot="1">
      <c r="A2" s="69" t="s">
        <v>183</v>
      </c>
      <c r="B2" s="70" t="s">
        <v>184</v>
      </c>
    </row>
    <row r="3" spans="1:2">
      <c r="A3" s="99" t="s">
        <v>258</v>
      </c>
      <c r="B3" s="91"/>
    </row>
    <row r="4" spans="1:2" ht="40.9" thickBot="1">
      <c r="A4" s="92" t="str">
        <f>'1(Data)'!A58</f>
        <v>1A) Volume and coverage of available data</v>
      </c>
      <c r="B4" s="92" t="str">
        <f>'1(Data)'!B58</f>
        <v xml:space="preserve">There is a substantial increase of CDIs by several data providers. This is related to the fact that data providers are tasked in the new contract with populating new data sets in the first year. More should follow in the next quarterly report. </v>
      </c>
    </row>
    <row r="5" spans="1:2" ht="27.4" thickBot="1">
      <c r="A5" s="92" t="str">
        <f>'1(Data)'!A59</f>
        <v>1B) Usage of data in this quarter</v>
      </c>
      <c r="B5" s="92" t="str">
        <f>'1(Data)'!B59</f>
        <v xml:space="preserve">Slight decrease in number of downloaded CDIs compared to previous quarter, while number of users almost was the same: 32 in previous quarter to 30 now. </v>
      </c>
    </row>
    <row r="6" spans="1:2" ht="27.4" thickBot="1">
      <c r="A6" s="100" t="s">
        <v>259</v>
      </c>
      <c r="B6" s="76"/>
    </row>
    <row r="7" spans="1:2" ht="66.75" customHeight="1" thickBot="1">
      <c r="A7" s="76" t="str">
        <f>'2(Products)'!A55</f>
        <v>2A) Volume and coverage of available data products</v>
      </c>
      <c r="B7" s="76" t="str">
        <f>'2(Products)'!B55</f>
        <v xml:space="preserve">There is a substantial increase of Composite DTMs (CDTMs) by several data providers. Also, there is input for the Caribbean Sea which is a new area of interest. Both are related to the fact that data providers are tasked in the new contract with populating new data sets in the first year. More should follow in the next quarterly report. </v>
      </c>
    </row>
    <row r="8" spans="1:2" ht="54.75" customHeight="1" thickBot="1">
      <c r="A8" s="76" t="str">
        <f>'2(Products)'!A56</f>
        <v>2B) Usage of data products in this quarter</v>
      </c>
      <c r="B8" s="76" t="str">
        <f>'2(Products)'!B56</f>
        <v xml:space="preserve">Still a large volume of downloads, both in numbers (&gt; 7000) as in volume (&gt; 0.8 TerraByte). However, a decrease compared to those numbers in the first two quarters of 2021, when the new releases of the EMODnet DTM and HR-DTMs were made available. The number of WMS requests is almost same like previous quarter. </v>
      </c>
    </row>
    <row r="9" spans="1:2" ht="74.25" customHeight="1" thickBot="1">
      <c r="A9" s="71" t="str">
        <f>'3(Data providers)'!A63</f>
        <v>3) Organisations supplying/ approached to supply data and data products</v>
      </c>
      <c r="B9" s="71" t="str">
        <f>'3(Data providers)'!B63</f>
        <v xml:space="preserve">There is a substantial increase of CDI population by several data providers. This is related to the fact that data providers are tasked in the new contract with populating new data sets in the first year. In this quarter, 19 data providers have populated new CDIs. </v>
      </c>
    </row>
    <row r="10" spans="1:2" ht="16.149999999999999" thickBot="1">
      <c r="A10" s="72" t="str">
        <f>'4(Web services)'!A15</f>
        <v>4) Online 'Web' interfaces to access or view data</v>
      </c>
      <c r="B10" s="72" t="str">
        <f>'4(Web services)'!B15</f>
        <v>No changes</v>
      </c>
    </row>
    <row r="11" spans="1:2" ht="36" customHeight="1" thickBot="1">
      <c r="A11" s="71" t="str">
        <f>'5(User stats)&amp;6(Use case stats)'!A100</f>
        <v>5) Statistics on information volunteered through download forms</v>
      </c>
      <c r="B11" s="71" t="str">
        <f>'5(User stats)&amp;6(Use case stats)'!B100</f>
        <v xml:space="preserve">Bathymetry is used by all sectors and for many applications as it provides basis information. A lot of users do not give details about themselves, unless they use Marine-ID in the download forms.  </v>
      </c>
    </row>
    <row r="12" spans="1:2" ht="16.149999999999999" thickBot="1">
      <c r="A12" s="72" t="str">
        <f>'5(User stats)&amp;6(Use case stats)'!A101</f>
        <v>6) Published use cases</v>
      </c>
      <c r="B12" s="72" t="str">
        <f>'5(User stats)&amp;6(Use case stats)'!B101</f>
        <v>EMODnet Bathymetry has a steady number of use cases which all receive attention from users</v>
      </c>
    </row>
    <row r="13" spans="1:2" ht="16.149999999999999" thickBot="1">
      <c r="A13" s="71" t="str">
        <f>'8(User friendliness)'!A76</f>
        <v>8.1) Technical monitoring</v>
      </c>
      <c r="B13" s="71" t="str">
        <f>'8(User friendliness)'!B76</f>
        <v>The portal has a very good and stable response time and overall a very good up time (100%).</v>
      </c>
    </row>
    <row r="14" spans="1:2" ht="16.149999999999999" thickBot="1">
      <c r="A14" s="72" t="str">
        <f>'8(User friendliness)'!A77</f>
        <v>8.2) Visual Harmonisation score</v>
      </c>
      <c r="B14" s="72" t="str">
        <f>'8(User friendliness)'!B77</f>
        <v>Nearly 100% score; only a minor remark</v>
      </c>
    </row>
    <row r="15" spans="1:2" ht="105.4" customHeight="1" thickBot="1">
      <c r="A15" s="71" t="str">
        <f>'9-10-11(User stats)'!A91</f>
        <v>9) Visibility &amp; analytics for web pages</v>
      </c>
      <c r="B15" s="71" t="str">
        <f>'9-10-11(User stats)'!B91</f>
        <v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has many functions and overall is the most interesting product and service that EMODnet Bathymetry has to offer. As second interest, users undertake downloading of DTM tiles and visit the CDI service for details and downloading of survey data sets, which both have a comparable user interest level. The section on web services and standards also is well visited. </v>
      </c>
    </row>
    <row r="16" spans="1:2" ht="81.75" customHeight="1" thickBot="1">
      <c r="A16" s="72" t="str">
        <f>'9-10-11(User stats)'!A92</f>
        <v>10) Visibility &amp; analytics for web sections</v>
      </c>
      <c r="B16" s="72" t="str">
        <f>'9-10-11(User stats)'!B92</f>
        <v xml:space="preserve">This indicator shows the interest of users for specific sections of the website, excluding the Bathymetry Viewing and Download service. The CDI service receives most attention, followed by the CPRD products catalogue service. The previous error with very high statistics for the helpdesk has been repaired so that current statistics now reflect the real traffic for the helpdesk which is low. </v>
      </c>
    </row>
    <row r="17" spans="1:2" ht="57.4" customHeight="1" thickBot="1">
      <c r="A17" s="71" t="str">
        <f>'9-10-11(User stats)'!A93</f>
        <v>11) Average visit duration for web pages</v>
      </c>
      <c r="B17" s="71" t="str">
        <f>'9-10-11(User stats)'!B93</f>
        <v>Average visit duration is erratic, ranging from few seconds to 2:30 minutes. The interpretation of this diagram is complex as it might be interpreted in terms of user’s interest but also as difficulty to understand the concept described on the web page.</v>
      </c>
    </row>
    <row r="18" spans="1:2">
      <c r="A18" s="73"/>
    </row>
    <row r="19" spans="1:2">
      <c r="A19" s="4"/>
    </row>
    <row r="20" spans="1:2">
      <c r="A20" s="4"/>
    </row>
    <row r="21" spans="1:2">
      <c r="A21" s="4"/>
    </row>
    <row r="22" spans="1:2">
      <c r="A22" s="4"/>
    </row>
    <row r="23" spans="1:2">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R59"/>
  <sheetViews>
    <sheetView topLeftCell="A47" zoomScaleNormal="100" workbookViewId="0">
      <selection activeCell="B59" sqref="B59"/>
    </sheetView>
  </sheetViews>
  <sheetFormatPr defaultColWidth="9.06640625" defaultRowHeight="15.75"/>
  <cols>
    <col min="1" max="1" width="15.9296875" style="45" customWidth="1"/>
    <col min="2" max="2" width="16.59765625" style="45" customWidth="1"/>
    <col min="3" max="3" width="14.46484375" style="45" customWidth="1"/>
    <col min="4" max="4" width="16.59765625" style="45" customWidth="1"/>
    <col min="5" max="5" width="17.9296875" style="45" customWidth="1"/>
    <col min="6" max="6" width="16.06640625" style="45" customWidth="1"/>
    <col min="7" max="7" width="14.796875" style="45" customWidth="1"/>
    <col min="8" max="8" width="15" style="45" customWidth="1"/>
    <col min="9" max="9" width="16.33203125" style="45" customWidth="1"/>
    <col min="10" max="10" width="13" style="45" customWidth="1"/>
    <col min="11" max="11" width="18.9296875" style="45" customWidth="1"/>
    <col min="12" max="12" width="14.06640625" style="45" customWidth="1"/>
    <col min="13" max="13" width="14.19921875" style="45" customWidth="1"/>
    <col min="14" max="14" width="15.06640625" style="45" customWidth="1"/>
    <col min="15" max="16" width="16.06640625" style="45" customWidth="1"/>
    <col min="17" max="17" width="19.33203125" style="45" customWidth="1"/>
    <col min="18" max="18" width="20" style="45" customWidth="1"/>
    <col min="19" max="19" width="12.06640625" style="45" bestFit="1" customWidth="1"/>
    <col min="20" max="20" width="9.06640625" style="45"/>
    <col min="21" max="21" width="10.19921875" style="45" customWidth="1"/>
    <col min="22" max="22" width="12" style="45" customWidth="1"/>
    <col min="23" max="16384" width="9.06640625" style="45"/>
  </cols>
  <sheetData>
    <row r="1" spans="1:17" ht="17.25">
      <c r="A1" s="44" t="s">
        <v>248</v>
      </c>
    </row>
    <row r="2" spans="1:17" s="84" customFormat="1">
      <c r="A2" s="81" t="s">
        <v>210</v>
      </c>
    </row>
    <row r="3" spans="1:17" s="84" customFormat="1">
      <c r="A3" s="81" t="s">
        <v>185</v>
      </c>
    </row>
    <row r="4" spans="1:17" s="75" customFormat="1" ht="15">
      <c r="A4" s="81" t="s">
        <v>209</v>
      </c>
    </row>
    <row r="5" spans="1:17" s="56" customFormat="1">
      <c r="A5" s="60" t="s">
        <v>249</v>
      </c>
    </row>
    <row r="6" spans="1:17" ht="32.25" customHeight="1">
      <c r="A6" s="79" t="s">
        <v>38</v>
      </c>
      <c r="B6" s="79" t="s">
        <v>39</v>
      </c>
      <c r="C6" s="79" t="s">
        <v>54</v>
      </c>
      <c r="H6" s="46"/>
      <c r="I6" s="46"/>
      <c r="J6" s="46"/>
      <c r="K6" s="46"/>
      <c r="L6" s="46"/>
      <c r="M6" s="46"/>
      <c r="N6" s="46"/>
      <c r="O6" s="46"/>
      <c r="P6" s="46"/>
      <c r="Q6" s="46"/>
    </row>
    <row r="7" spans="1:17" ht="18" customHeight="1">
      <c r="A7" s="112">
        <v>44470</v>
      </c>
      <c r="B7" s="49" t="s">
        <v>2</v>
      </c>
      <c r="C7" s="47" t="s">
        <v>317</v>
      </c>
      <c r="E7" s="46"/>
      <c r="F7" s="46"/>
      <c r="G7" s="46"/>
      <c r="H7" s="46"/>
      <c r="I7" s="46"/>
      <c r="J7" s="46"/>
      <c r="K7" s="46"/>
      <c r="L7" s="46"/>
      <c r="M7" s="46"/>
      <c r="N7" s="46"/>
      <c r="O7" s="46"/>
      <c r="P7" s="46"/>
      <c r="Q7" s="46"/>
    </row>
    <row r="8" spans="1:17">
      <c r="B8" s="104"/>
      <c r="C8" s="104"/>
      <c r="D8" s="104"/>
    </row>
    <row r="9" spans="1:17" ht="75">
      <c r="A9" s="26" t="s">
        <v>218</v>
      </c>
      <c r="B9" s="32" t="s">
        <v>309</v>
      </c>
      <c r="C9" s="32" t="s">
        <v>288</v>
      </c>
      <c r="D9" s="32" t="s">
        <v>292</v>
      </c>
      <c r="E9" s="32" t="s">
        <v>294</v>
      </c>
    </row>
    <row r="10" spans="1:17" ht="105">
      <c r="A10" s="113" t="s">
        <v>2</v>
      </c>
      <c r="B10" s="50">
        <v>31097</v>
      </c>
      <c r="C10" s="50">
        <v>30812</v>
      </c>
      <c r="D10" s="50">
        <f>ROUND((100*(31097-30812)/30812),2)</f>
        <v>0.92</v>
      </c>
      <c r="E10" s="50" t="s">
        <v>318</v>
      </c>
      <c r="F10" s="114" t="s">
        <v>319</v>
      </c>
    </row>
    <row r="11" spans="1:17">
      <c r="A11" s="48"/>
      <c r="B11" s="50"/>
      <c r="C11" s="50"/>
      <c r="D11" s="50"/>
      <c r="E11" s="50"/>
    </row>
    <row r="12" spans="1:17">
      <c r="A12" s="48"/>
      <c r="B12" s="50"/>
      <c r="C12" s="50"/>
      <c r="D12" s="50"/>
      <c r="E12" s="50"/>
    </row>
    <row r="13" spans="1:17">
      <c r="A13" s="48"/>
      <c r="B13" s="50"/>
      <c r="C13" s="50"/>
      <c r="D13" s="50"/>
      <c r="E13" s="50"/>
    </row>
    <row r="14" spans="1:17">
      <c r="A14" s="48"/>
      <c r="B14" s="50"/>
      <c r="C14" s="50"/>
      <c r="D14" s="50"/>
      <c r="E14" s="50"/>
    </row>
    <row r="15" spans="1:17">
      <c r="A15" s="48"/>
      <c r="B15" s="50"/>
      <c r="C15" s="50"/>
      <c r="D15" s="50"/>
      <c r="E15" s="50"/>
    </row>
    <row r="16" spans="1:17">
      <c r="A16" s="48"/>
      <c r="B16" s="50"/>
      <c r="C16" s="50"/>
      <c r="D16" s="50"/>
      <c r="E16" s="50"/>
    </row>
    <row r="17" spans="1:17">
      <c r="A17" s="48"/>
      <c r="B17" s="50"/>
      <c r="C17" s="50"/>
      <c r="D17" s="50"/>
      <c r="E17" s="50"/>
    </row>
    <row r="18" spans="1:17" customFormat="1" ht="14.25"/>
    <row r="19" spans="1:17" customFormat="1" ht="17.25">
      <c r="B19" s="164" t="s">
        <v>281</v>
      </c>
      <c r="C19" s="165"/>
      <c r="D19" s="165"/>
      <c r="E19" s="165"/>
      <c r="F19" s="165"/>
      <c r="G19" s="165"/>
      <c r="H19" s="165"/>
      <c r="I19" s="165"/>
      <c r="J19" s="165"/>
      <c r="K19" s="165"/>
      <c r="L19" s="165"/>
      <c r="M19" s="165"/>
      <c r="N19" s="165"/>
      <c r="O19" s="165"/>
      <c r="P19" s="165"/>
      <c r="Q19" s="165"/>
    </row>
    <row r="20" spans="1:17" customFormat="1" ht="15">
      <c r="B20" s="166" t="s">
        <v>246</v>
      </c>
      <c r="C20" s="167"/>
      <c r="D20" s="166" t="s">
        <v>126</v>
      </c>
      <c r="E20" s="167"/>
      <c r="F20" s="166" t="s">
        <v>119</v>
      </c>
      <c r="G20" s="167"/>
      <c r="H20" s="166" t="s">
        <v>120</v>
      </c>
      <c r="I20" s="167"/>
      <c r="J20" s="166" t="s">
        <v>121</v>
      </c>
      <c r="K20" s="167"/>
      <c r="L20" s="166" t="s">
        <v>122</v>
      </c>
      <c r="M20" s="167"/>
      <c r="N20" s="166" t="s">
        <v>123</v>
      </c>
      <c r="O20" s="167"/>
      <c r="P20" s="166" t="s">
        <v>316</v>
      </c>
      <c r="Q20" s="167"/>
    </row>
    <row r="21" spans="1:17" customFormat="1" ht="45">
      <c r="A21" s="26" t="s">
        <v>293</v>
      </c>
      <c r="B21" s="5" t="s">
        <v>240</v>
      </c>
      <c r="C21" s="5" t="s">
        <v>241</v>
      </c>
      <c r="D21" s="5" t="s">
        <v>240</v>
      </c>
      <c r="E21" s="5" t="s">
        <v>241</v>
      </c>
      <c r="F21" s="5" t="s">
        <v>240</v>
      </c>
      <c r="G21" s="5" t="s">
        <v>241</v>
      </c>
      <c r="H21" s="5" t="s">
        <v>240</v>
      </c>
      <c r="I21" s="5" t="s">
        <v>241</v>
      </c>
      <c r="J21" s="5" t="s">
        <v>240</v>
      </c>
      <c r="K21" s="5" t="s">
        <v>241</v>
      </c>
      <c r="L21" s="5" t="s">
        <v>240</v>
      </c>
      <c r="M21" s="5" t="s">
        <v>241</v>
      </c>
      <c r="N21" s="5" t="s">
        <v>240</v>
      </c>
      <c r="O21" s="5" t="s">
        <v>241</v>
      </c>
      <c r="P21" s="5" t="s">
        <v>240</v>
      </c>
      <c r="Q21" s="5" t="s">
        <v>241</v>
      </c>
    </row>
    <row r="22" spans="1:17" customFormat="1" ht="15">
      <c r="A22" s="48" t="s">
        <v>2</v>
      </c>
      <c r="B22" s="49">
        <v>2506</v>
      </c>
      <c r="C22" s="49">
        <f>2506-2497</f>
        <v>9</v>
      </c>
      <c r="D22" s="49">
        <v>1119</v>
      </c>
      <c r="E22" s="49">
        <f>1119-1109</f>
        <v>10</v>
      </c>
      <c r="F22" s="49">
        <v>5721</v>
      </c>
      <c r="G22" s="49">
        <f>5721-5715</f>
        <v>6</v>
      </c>
      <c r="H22" s="49">
        <v>152</v>
      </c>
      <c r="I22" s="49">
        <f>152-148</f>
        <v>4</v>
      </c>
      <c r="J22" s="49">
        <v>3919</v>
      </c>
      <c r="K22" s="49">
        <f>3919-3765</f>
        <v>154</v>
      </c>
      <c r="L22">
        <v>14611</v>
      </c>
      <c r="M22" s="49">
        <f>14611-14579</f>
        <v>32</v>
      </c>
      <c r="N22" s="49"/>
      <c r="O22" s="49"/>
      <c r="P22" s="49">
        <v>3557</v>
      </c>
      <c r="Q22" s="49">
        <f>3557-3473</f>
        <v>84</v>
      </c>
    </row>
    <row r="23" spans="1:17" customFormat="1" ht="15">
      <c r="A23" s="48"/>
      <c r="B23" s="49"/>
      <c r="C23" s="49"/>
      <c r="D23" s="49"/>
      <c r="E23" s="49"/>
      <c r="F23" s="49"/>
      <c r="G23" s="49"/>
      <c r="H23" s="49"/>
      <c r="I23" s="49"/>
      <c r="J23" s="49"/>
      <c r="K23" s="49"/>
      <c r="L23" s="49"/>
      <c r="M23" s="49"/>
      <c r="N23" s="49"/>
      <c r="O23" s="49"/>
      <c r="P23" s="49"/>
      <c r="Q23" s="49"/>
    </row>
    <row r="24" spans="1:17" customFormat="1" ht="15">
      <c r="A24" s="48"/>
      <c r="B24" s="49"/>
      <c r="C24" s="49"/>
      <c r="D24" s="49"/>
      <c r="E24" s="49"/>
      <c r="F24" s="49"/>
      <c r="G24" s="49"/>
      <c r="H24" s="49"/>
      <c r="I24" s="49"/>
      <c r="J24" s="49"/>
      <c r="K24" s="49"/>
      <c r="L24" s="49"/>
      <c r="M24" s="49"/>
      <c r="N24" s="49"/>
      <c r="O24" s="49"/>
      <c r="P24" s="49"/>
      <c r="Q24" s="49"/>
    </row>
    <row r="25" spans="1:17" customFormat="1" ht="15">
      <c r="A25" s="48"/>
      <c r="B25" s="49"/>
      <c r="C25" s="49"/>
      <c r="D25" s="49"/>
      <c r="E25" s="49"/>
      <c r="F25" s="49"/>
      <c r="G25" s="49"/>
      <c r="H25" s="49"/>
      <c r="I25" s="49"/>
      <c r="J25" s="49"/>
      <c r="K25" s="49"/>
      <c r="L25" s="49"/>
      <c r="M25" s="49"/>
      <c r="N25" s="49"/>
      <c r="O25" s="49"/>
      <c r="P25" s="49"/>
      <c r="Q25" s="49"/>
    </row>
    <row r="26" spans="1:17" customFormat="1" ht="15">
      <c r="A26" s="48"/>
      <c r="B26" s="49"/>
      <c r="C26" s="49"/>
      <c r="D26" s="49"/>
      <c r="E26" s="49"/>
      <c r="F26" s="49"/>
      <c r="G26" s="49"/>
      <c r="H26" s="49"/>
      <c r="I26" s="49"/>
      <c r="J26" s="49"/>
      <c r="K26" s="49"/>
      <c r="L26" s="49"/>
      <c r="M26" s="49"/>
      <c r="N26" s="49"/>
      <c r="O26" s="49"/>
      <c r="P26" s="49"/>
      <c r="Q26" s="49"/>
    </row>
    <row r="27" spans="1:17" customFormat="1" ht="15">
      <c r="A27" s="48"/>
      <c r="B27" s="49"/>
      <c r="C27" s="49"/>
      <c r="D27" s="49"/>
      <c r="E27" s="49"/>
      <c r="F27" s="49"/>
      <c r="G27" s="49"/>
      <c r="H27" s="49"/>
      <c r="I27" s="49"/>
      <c r="J27" s="49"/>
      <c r="K27" s="49"/>
      <c r="L27" s="49"/>
      <c r="M27" s="49"/>
      <c r="N27" s="49"/>
      <c r="O27" s="49"/>
      <c r="P27" s="49"/>
      <c r="Q27" s="49"/>
    </row>
    <row r="28" spans="1:17" customFormat="1" ht="15">
      <c r="A28" s="48"/>
      <c r="B28" s="49"/>
      <c r="C28" s="49"/>
      <c r="D28" s="49"/>
      <c r="E28" s="49"/>
      <c r="F28" s="49"/>
      <c r="G28" s="49"/>
      <c r="H28" s="49"/>
      <c r="I28" s="49"/>
      <c r="J28" s="49"/>
      <c r="K28" s="49"/>
      <c r="L28" s="49"/>
      <c r="M28" s="49"/>
      <c r="N28" s="49"/>
      <c r="O28" s="49"/>
      <c r="P28" s="49"/>
      <c r="Q28" s="49"/>
    </row>
    <row r="29" spans="1:17" customFormat="1" ht="15">
      <c r="A29" s="48"/>
      <c r="B29" s="49"/>
      <c r="C29" s="49"/>
      <c r="D29" s="49"/>
      <c r="E29" s="49"/>
      <c r="F29" s="49"/>
      <c r="G29" s="49"/>
      <c r="H29" s="49"/>
      <c r="I29" s="49"/>
      <c r="J29" s="49"/>
      <c r="K29" s="49"/>
      <c r="L29" s="49"/>
      <c r="M29" s="49"/>
      <c r="N29" s="49"/>
      <c r="O29" s="49"/>
      <c r="P29" s="49"/>
      <c r="Q29" s="49"/>
    </row>
    <row r="30" spans="1:17" s="51" customFormat="1" ht="15">
      <c r="A30" s="57" t="s">
        <v>117</v>
      </c>
    </row>
    <row r="31" spans="1:17">
      <c r="A31" s="107" t="s">
        <v>125</v>
      </c>
      <c r="B31" s="51"/>
      <c r="C31" s="51"/>
      <c r="D31" s="51"/>
      <c r="E31" s="51"/>
      <c r="F31" s="51"/>
      <c r="G31" s="51"/>
    </row>
    <row r="32" spans="1:17">
      <c r="A32" s="55" t="s">
        <v>50</v>
      </c>
      <c r="B32" s="51"/>
      <c r="C32" s="51"/>
      <c r="D32" s="51"/>
      <c r="E32" s="51"/>
      <c r="F32" s="51"/>
      <c r="G32" s="51"/>
    </row>
    <row r="33" spans="1:18">
      <c r="A33" s="55" t="s">
        <v>295</v>
      </c>
      <c r="B33" s="51"/>
      <c r="C33" s="51"/>
      <c r="D33" s="51"/>
      <c r="E33" s="51"/>
      <c r="F33" s="51"/>
      <c r="G33" s="51"/>
    </row>
    <row r="34" spans="1:18">
      <c r="A34" s="55" t="s">
        <v>291</v>
      </c>
      <c r="B34" s="51"/>
      <c r="C34" s="51"/>
      <c r="D34" s="51"/>
      <c r="E34" s="51"/>
      <c r="F34" s="51"/>
      <c r="G34" s="51"/>
    </row>
    <row r="35" spans="1:18">
      <c r="A35" s="55" t="s">
        <v>285</v>
      </c>
      <c r="B35" s="51"/>
      <c r="C35" s="51"/>
      <c r="D35" s="51"/>
      <c r="E35" s="51"/>
      <c r="F35" s="51"/>
      <c r="G35" s="51"/>
    </row>
    <row r="36" spans="1:18">
      <c r="A36" s="55" t="s">
        <v>286</v>
      </c>
      <c r="B36" s="51"/>
      <c r="C36" s="51"/>
      <c r="D36" s="51"/>
      <c r="E36" s="51"/>
      <c r="F36" s="51"/>
      <c r="G36" s="51"/>
    </row>
    <row r="37" spans="1:18">
      <c r="A37" s="55" t="s">
        <v>188</v>
      </c>
      <c r="B37" s="51"/>
      <c r="C37" s="51"/>
      <c r="D37" s="51"/>
      <c r="E37" s="51"/>
      <c r="F37" s="51"/>
      <c r="G37" s="51"/>
    </row>
    <row r="38" spans="1:18">
      <c r="A38" s="55" t="s">
        <v>244</v>
      </c>
    </row>
    <row r="39" spans="1:18">
      <c r="A39" s="55" t="s">
        <v>128</v>
      </c>
    </row>
    <row r="41" spans="1:18">
      <c r="A41" s="52"/>
      <c r="B41" s="51"/>
      <c r="C41" s="51"/>
      <c r="D41" s="51"/>
      <c r="E41" s="51"/>
      <c r="F41" s="51"/>
      <c r="G41" s="51"/>
    </row>
    <row r="42" spans="1:18" s="56" customFormat="1">
      <c r="A42" s="60" t="s">
        <v>250</v>
      </c>
    </row>
    <row r="43" spans="1:18" ht="45">
      <c r="A43" s="62" t="s">
        <v>38</v>
      </c>
      <c r="B43" s="103" t="s">
        <v>39</v>
      </c>
      <c r="C43" s="110" t="s">
        <v>310</v>
      </c>
      <c r="J43" s="51"/>
      <c r="K43" s="51"/>
      <c r="L43" s="51"/>
      <c r="M43" s="51"/>
      <c r="N43" s="51"/>
      <c r="O43" s="51"/>
      <c r="P43" s="51"/>
      <c r="Q43" s="51"/>
      <c r="R43" s="46"/>
    </row>
    <row r="44" spans="1:18" ht="18" customHeight="1">
      <c r="A44" s="49"/>
      <c r="B44" s="49"/>
      <c r="C44" s="49"/>
      <c r="J44" s="51"/>
      <c r="K44" s="51"/>
      <c r="L44" s="51"/>
      <c r="M44" s="51"/>
      <c r="N44" s="51"/>
      <c r="O44" s="51"/>
      <c r="P44" s="53"/>
    </row>
    <row r="45" spans="1:18" ht="15.7" customHeight="1">
      <c r="C45" s="166" t="s">
        <v>118</v>
      </c>
      <c r="D45" s="168"/>
      <c r="E45" s="168"/>
      <c r="F45" s="168"/>
      <c r="G45" s="167"/>
      <c r="H45" s="166" t="s">
        <v>308</v>
      </c>
      <c r="I45" s="168"/>
      <c r="J45" s="168"/>
      <c r="K45" s="168"/>
      <c r="L45" s="168"/>
      <c r="M45" s="168"/>
      <c r="N45" s="168"/>
      <c r="O45" s="168"/>
      <c r="P45" s="167"/>
    </row>
    <row r="46" spans="1:18" ht="75">
      <c r="A46" s="26" t="s">
        <v>124</v>
      </c>
      <c r="B46" s="26" t="s">
        <v>134</v>
      </c>
      <c r="C46" s="5" t="s">
        <v>302</v>
      </c>
      <c r="D46" s="5" t="s">
        <v>303</v>
      </c>
      <c r="E46" s="5" t="s">
        <v>243</v>
      </c>
      <c r="F46" s="5" t="s">
        <v>289</v>
      </c>
      <c r="G46" s="80" t="s">
        <v>304</v>
      </c>
      <c r="H46" s="5" t="s">
        <v>224</v>
      </c>
      <c r="I46" s="5" t="s">
        <v>223</v>
      </c>
      <c r="J46" s="80" t="s">
        <v>305</v>
      </c>
      <c r="K46" s="5" t="s">
        <v>222</v>
      </c>
      <c r="L46" s="5" t="s">
        <v>220</v>
      </c>
      <c r="M46" s="80" t="s">
        <v>306</v>
      </c>
      <c r="N46" s="5" t="s">
        <v>192</v>
      </c>
      <c r="O46" s="5" t="s">
        <v>189</v>
      </c>
      <c r="P46" s="80" t="s">
        <v>307</v>
      </c>
    </row>
    <row r="47" spans="1:18">
      <c r="A47" s="115" t="s">
        <v>320</v>
      </c>
      <c r="B47" s="115" t="s">
        <v>321</v>
      </c>
      <c r="C47" s="115">
        <v>31097</v>
      </c>
      <c r="D47" s="115" t="s">
        <v>322</v>
      </c>
      <c r="E47" s="49" t="s">
        <v>436</v>
      </c>
      <c r="F47" s="49" t="s">
        <v>437</v>
      </c>
      <c r="G47" s="49">
        <f>ROUND((100*(348-435)/435),2)</f>
        <v>-20</v>
      </c>
      <c r="H47" s="49" t="s">
        <v>322</v>
      </c>
      <c r="I47" s="49" t="s">
        <v>322</v>
      </c>
      <c r="J47" s="49" t="s">
        <v>322</v>
      </c>
      <c r="K47" s="49" t="s">
        <v>322</v>
      </c>
      <c r="L47" s="49" t="s">
        <v>322</v>
      </c>
      <c r="M47" s="49" t="s">
        <v>322</v>
      </c>
      <c r="N47" s="49" t="s">
        <v>322</v>
      </c>
      <c r="O47" s="49" t="s">
        <v>322</v>
      </c>
      <c r="P47" s="49" t="s">
        <v>322</v>
      </c>
    </row>
    <row r="48" spans="1:18">
      <c r="A48" s="54"/>
      <c r="B48" s="54"/>
      <c r="C48" s="49" t="s">
        <v>53</v>
      </c>
      <c r="D48" s="49"/>
      <c r="E48" s="49" t="s">
        <v>53</v>
      </c>
      <c r="F48" s="49" t="s">
        <v>53</v>
      </c>
      <c r="G48" s="49"/>
      <c r="H48" s="49"/>
      <c r="I48" s="49"/>
      <c r="J48" s="49"/>
      <c r="K48" s="49"/>
      <c r="L48" s="49"/>
      <c r="M48" s="49"/>
      <c r="N48" s="49"/>
      <c r="O48" s="49"/>
      <c r="P48" s="49"/>
    </row>
    <row r="49" spans="1:16">
      <c r="A49" s="54"/>
      <c r="B49" s="54"/>
      <c r="C49" s="49" t="s">
        <v>53</v>
      </c>
      <c r="D49" s="49"/>
      <c r="E49" s="49" t="s">
        <v>53</v>
      </c>
      <c r="F49" s="49" t="s">
        <v>53</v>
      </c>
      <c r="G49" s="49"/>
      <c r="H49" s="49"/>
      <c r="I49" s="49"/>
      <c r="J49" s="49"/>
      <c r="K49" s="49"/>
      <c r="L49" s="49"/>
      <c r="M49" s="49"/>
      <c r="N49" s="49"/>
      <c r="O49" s="49"/>
      <c r="P49" s="49"/>
    </row>
    <row r="50" spans="1:16" ht="14" customHeight="1">
      <c r="A50" s="55" t="s">
        <v>300</v>
      </c>
      <c r="B50" s="108"/>
      <c r="C50" s="109"/>
      <c r="D50" s="109"/>
      <c r="E50" s="109"/>
      <c r="F50" s="109"/>
      <c r="G50" s="109"/>
      <c r="H50" s="109"/>
      <c r="I50" s="109"/>
      <c r="J50" s="109"/>
      <c r="K50" s="109"/>
      <c r="L50" s="109"/>
      <c r="M50" s="109"/>
      <c r="N50" s="109"/>
      <c r="O50" s="109"/>
      <c r="P50" s="109"/>
    </row>
    <row r="51" spans="1:16" s="51" customFormat="1" ht="15">
      <c r="A51" s="55" t="s">
        <v>301</v>
      </c>
      <c r="B51" s="55"/>
      <c r="C51" s="55"/>
    </row>
    <row r="52" spans="1:16" s="51" customFormat="1" ht="15">
      <c r="A52" s="55" t="s">
        <v>298</v>
      </c>
      <c r="B52" s="55"/>
      <c r="C52" s="55"/>
    </row>
    <row r="53" spans="1:16" s="51" customFormat="1" ht="15">
      <c r="A53" s="55" t="s">
        <v>299</v>
      </c>
      <c r="B53" s="55"/>
      <c r="C53" s="55"/>
    </row>
    <row r="54" spans="1:16" s="51" customFormat="1" ht="15">
      <c r="A54" s="55"/>
      <c r="B54" s="55"/>
      <c r="C54" s="55"/>
    </row>
    <row r="57" spans="1:16">
      <c r="A57" s="93" t="s">
        <v>193</v>
      </c>
      <c r="B57" s="94"/>
      <c r="C57" s="95"/>
    </row>
    <row r="58" spans="1:16" s="84" customFormat="1" ht="42.5" customHeight="1">
      <c r="A58" s="97" t="s">
        <v>276</v>
      </c>
      <c r="B58" s="97" t="s">
        <v>438</v>
      </c>
      <c r="C58" s="35"/>
    </row>
    <row r="59" spans="1:16" s="84" customFormat="1" ht="67.8" customHeight="1">
      <c r="A59" s="97" t="s">
        <v>260</v>
      </c>
      <c r="B59" s="97" t="s">
        <v>439</v>
      </c>
      <c r="C59" s="35"/>
    </row>
  </sheetData>
  <mergeCells count="11">
    <mergeCell ref="B19:Q19"/>
    <mergeCell ref="D20:E20"/>
    <mergeCell ref="B20:C20"/>
    <mergeCell ref="C45:G45"/>
    <mergeCell ref="N20:O20"/>
    <mergeCell ref="L20:M20"/>
    <mergeCell ref="J20:K20"/>
    <mergeCell ref="H20:I20"/>
    <mergeCell ref="F20:G20"/>
    <mergeCell ref="H45:P45"/>
    <mergeCell ref="P20:Q20"/>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56"/>
  <sheetViews>
    <sheetView tabSelected="1" topLeftCell="A7" zoomScale="85" zoomScaleNormal="85" workbookViewId="0">
      <selection activeCell="D7" sqref="D7"/>
    </sheetView>
  </sheetViews>
  <sheetFormatPr defaultColWidth="8.9296875" defaultRowHeight="15.75"/>
  <cols>
    <col min="1" max="1" width="17.06640625" style="84" customWidth="1"/>
    <col min="2" max="2" width="18.33203125" style="84" customWidth="1"/>
    <col min="3" max="3" width="17.59765625" style="84" customWidth="1"/>
    <col min="4" max="4" width="21.46484375" style="84" customWidth="1"/>
    <col min="5" max="5" width="14.33203125" style="84" customWidth="1"/>
    <col min="6" max="6" width="14.59765625" style="84" bestFit="1" customWidth="1"/>
    <col min="7" max="7" width="22.59765625" style="84" customWidth="1"/>
    <col min="8" max="8" width="15.53125" style="84" customWidth="1"/>
    <col min="9" max="9" width="17.9296875" style="84" customWidth="1"/>
    <col min="10" max="10" width="14.46484375" style="84" customWidth="1"/>
    <col min="11" max="11" width="15.53125" style="84" customWidth="1"/>
    <col min="12" max="13" width="15.19921875" style="84" customWidth="1"/>
    <col min="14" max="14" width="15.06640625" style="84" customWidth="1"/>
    <col min="15" max="15" width="14.9296875" style="84" customWidth="1"/>
    <col min="16" max="16" width="15.19921875" style="84" customWidth="1"/>
    <col min="17" max="17" width="15.06640625" style="84" customWidth="1"/>
    <col min="18" max="18" width="16.06640625" style="84" customWidth="1"/>
    <col min="19" max="19" width="17.59765625" style="84" customWidth="1"/>
    <col min="20" max="20" width="14.33203125" style="84" customWidth="1"/>
    <col min="21" max="21" width="17.59765625" style="84" customWidth="1"/>
    <col min="22" max="16384" width="8.9296875" style="84"/>
  </cols>
  <sheetData>
    <row r="1" spans="1:13" ht="17.25">
      <c r="A1" s="16" t="s">
        <v>251</v>
      </c>
      <c r="B1" s="16"/>
      <c r="C1" s="16"/>
      <c r="D1" s="17"/>
      <c r="E1" s="17"/>
      <c r="F1" s="17"/>
      <c r="G1" s="17"/>
      <c r="H1" s="17"/>
      <c r="I1" s="17"/>
      <c r="J1" s="17"/>
      <c r="K1" s="17"/>
      <c r="L1" s="17"/>
      <c r="M1" s="17"/>
    </row>
    <row r="2" spans="1:13" ht="17.25">
      <c r="A2" s="81" t="s">
        <v>211</v>
      </c>
      <c r="B2" s="16"/>
      <c r="C2" s="16"/>
      <c r="D2" s="17"/>
      <c r="E2" s="17"/>
      <c r="F2" s="17"/>
      <c r="G2" s="17"/>
      <c r="H2" s="17"/>
      <c r="I2" s="17"/>
      <c r="J2" s="17"/>
      <c r="K2" s="17"/>
      <c r="L2" s="17"/>
      <c r="M2" s="17"/>
    </row>
    <row r="3" spans="1:13" ht="17.25">
      <c r="A3" s="81" t="s">
        <v>185</v>
      </c>
      <c r="B3" s="16"/>
      <c r="C3" s="16"/>
      <c r="D3" s="17"/>
      <c r="E3" s="17"/>
      <c r="F3" s="17"/>
      <c r="G3" s="17"/>
      <c r="H3" s="17"/>
      <c r="I3" s="17"/>
      <c r="J3" s="17"/>
      <c r="K3" s="17"/>
      <c r="L3" s="17"/>
      <c r="M3" s="17"/>
    </row>
    <row r="4" spans="1:13" s="75" customFormat="1" ht="15">
      <c r="A4" s="81" t="s">
        <v>209</v>
      </c>
    </row>
    <row r="5" spans="1:13" s="56" customFormat="1">
      <c r="A5" s="60" t="s">
        <v>252</v>
      </c>
    </row>
    <row r="6" spans="1:13" ht="60" customHeight="1">
      <c r="A6" s="79" t="s">
        <v>38</v>
      </c>
      <c r="B6" s="79" t="s">
        <v>39</v>
      </c>
      <c r="C6" s="63" t="s">
        <v>216</v>
      </c>
      <c r="D6" s="63" t="s">
        <v>217</v>
      </c>
      <c r="F6" s="31"/>
      <c r="G6" s="31"/>
      <c r="H6" s="31"/>
      <c r="I6" s="31"/>
      <c r="J6" s="31"/>
      <c r="K6" s="31"/>
      <c r="L6" s="31"/>
      <c r="M6" s="31"/>
    </row>
    <row r="7" spans="1:13" s="89" customFormat="1" ht="26.45" customHeight="1">
      <c r="A7" s="118">
        <v>44470</v>
      </c>
      <c r="B7" s="116" t="s">
        <v>2</v>
      </c>
      <c r="C7" s="116">
        <v>247</v>
      </c>
      <c r="D7" s="117">
        <v>243</v>
      </c>
      <c r="F7" s="64"/>
      <c r="G7" s="64"/>
      <c r="H7" s="64"/>
      <c r="I7" s="64"/>
      <c r="J7" s="64"/>
      <c r="K7" s="64"/>
      <c r="L7" s="64"/>
      <c r="M7" s="64"/>
    </row>
    <row r="8" spans="1:13">
      <c r="A8" s="31"/>
      <c r="B8" s="31"/>
      <c r="C8" s="31"/>
      <c r="D8" s="31"/>
      <c r="E8" s="31"/>
      <c r="F8" s="31"/>
      <c r="G8" s="31"/>
    </row>
    <row r="9" spans="1:13" ht="75">
      <c r="A9" s="26" t="s">
        <v>218</v>
      </c>
      <c r="B9" s="65" t="s">
        <v>136</v>
      </c>
      <c r="C9" s="65" t="s">
        <v>135</v>
      </c>
      <c r="D9" s="65" t="s">
        <v>231</v>
      </c>
      <c r="E9" s="59" t="s">
        <v>282</v>
      </c>
      <c r="F9" s="59" t="s">
        <v>290</v>
      </c>
      <c r="G9" s="32" t="s">
        <v>283</v>
      </c>
      <c r="H9" s="32" t="s">
        <v>284</v>
      </c>
    </row>
    <row r="10" spans="1:13">
      <c r="A10" s="119" t="s">
        <v>2</v>
      </c>
      <c r="B10" s="119" t="s">
        <v>323</v>
      </c>
      <c r="C10" s="119" t="s">
        <v>324</v>
      </c>
      <c r="D10" s="119" t="s">
        <v>325</v>
      </c>
      <c r="E10" s="12">
        <v>245</v>
      </c>
      <c r="F10" s="12">
        <v>245</v>
      </c>
      <c r="G10" s="12">
        <v>0</v>
      </c>
      <c r="H10" s="120">
        <v>19</v>
      </c>
    </row>
    <row r="11" spans="1:13">
      <c r="A11" s="119" t="s">
        <v>2</v>
      </c>
      <c r="B11" s="119" t="s">
        <v>326</v>
      </c>
      <c r="C11" s="119" t="s">
        <v>324</v>
      </c>
      <c r="D11" s="119" t="s">
        <v>325</v>
      </c>
      <c r="E11" s="12">
        <v>1</v>
      </c>
      <c r="F11" s="12">
        <v>1</v>
      </c>
      <c r="G11" s="12">
        <v>0</v>
      </c>
      <c r="H11" s="120">
        <v>237</v>
      </c>
    </row>
    <row r="12" spans="1:13">
      <c r="A12" s="119" t="s">
        <v>2</v>
      </c>
      <c r="B12" t="s">
        <v>327</v>
      </c>
      <c r="C12" s="121">
        <v>43837</v>
      </c>
      <c r="D12" s="119" t="s">
        <v>325</v>
      </c>
      <c r="E12" s="12">
        <v>1</v>
      </c>
      <c r="F12" s="12">
        <v>1</v>
      </c>
      <c r="G12" s="12">
        <v>0</v>
      </c>
      <c r="H12" s="120" t="s">
        <v>318</v>
      </c>
    </row>
    <row r="13" spans="1:13">
      <c r="A13" s="119" t="s">
        <v>2</v>
      </c>
      <c r="B13" s="119" t="s">
        <v>328</v>
      </c>
      <c r="C13" s="119" t="s">
        <v>324</v>
      </c>
      <c r="D13" s="119" t="s">
        <v>329</v>
      </c>
      <c r="E13" s="12">
        <v>243</v>
      </c>
      <c r="F13" s="12">
        <v>207</v>
      </c>
      <c r="G13" s="12">
        <f>ROUND(100*((243-207)/207),2)</f>
        <v>17.39</v>
      </c>
      <c r="H13" s="120" t="s">
        <v>322</v>
      </c>
    </row>
    <row r="14" spans="1:13">
      <c r="A14" s="29"/>
      <c r="B14" s="29"/>
      <c r="C14" s="29"/>
      <c r="D14" s="29"/>
      <c r="E14" s="12"/>
      <c r="F14" s="12"/>
      <c r="G14" s="12"/>
      <c r="H14" s="12"/>
    </row>
    <row r="15" spans="1:13" ht="85.9" customHeight="1">
      <c r="A15" s="29"/>
      <c r="B15" s="29"/>
      <c r="C15" s="29"/>
      <c r="D15" s="29"/>
      <c r="E15" s="12"/>
      <c r="F15" s="12"/>
      <c r="G15" s="12"/>
      <c r="H15" s="12" t="s">
        <v>330</v>
      </c>
    </row>
    <row r="16" spans="1:13" customFormat="1" ht="14.25"/>
    <row r="17" spans="1:18" customFormat="1" ht="17.25">
      <c r="B17" s="164" t="s">
        <v>281</v>
      </c>
      <c r="C17" s="165"/>
      <c r="D17" s="165"/>
      <c r="E17" s="165"/>
      <c r="F17" s="165"/>
      <c r="G17" s="165"/>
      <c r="H17" s="165"/>
      <c r="I17" s="165"/>
      <c r="J17" s="165"/>
      <c r="K17" s="165"/>
      <c r="L17" s="165"/>
      <c r="M17" s="165"/>
      <c r="N17" s="165"/>
      <c r="O17" s="165"/>
      <c r="P17" s="165"/>
      <c r="Q17" s="165"/>
    </row>
    <row r="18" spans="1:18" customFormat="1" ht="15">
      <c r="B18" s="166" t="s">
        <v>246</v>
      </c>
      <c r="C18" s="167"/>
      <c r="D18" s="166" t="s">
        <v>126</v>
      </c>
      <c r="E18" s="167"/>
      <c r="F18" s="166" t="s">
        <v>119</v>
      </c>
      <c r="G18" s="167"/>
      <c r="H18" s="166" t="s">
        <v>120</v>
      </c>
      <c r="I18" s="167"/>
      <c r="J18" s="166" t="s">
        <v>121</v>
      </c>
      <c r="K18" s="167"/>
      <c r="L18" s="166" t="s">
        <v>122</v>
      </c>
      <c r="M18" s="167"/>
      <c r="N18" s="166" t="s">
        <v>440</v>
      </c>
      <c r="O18" s="167"/>
      <c r="P18" s="166" t="s">
        <v>316</v>
      </c>
      <c r="Q18" s="167"/>
    </row>
    <row r="19" spans="1:18" customFormat="1" ht="45">
      <c r="A19" s="26" t="s">
        <v>218</v>
      </c>
      <c r="B19" s="5" t="s">
        <v>242</v>
      </c>
      <c r="C19" s="5" t="s">
        <v>245</v>
      </c>
      <c r="D19" s="5" t="s">
        <v>242</v>
      </c>
      <c r="E19" s="5" t="s">
        <v>245</v>
      </c>
      <c r="F19" s="5" t="s">
        <v>242</v>
      </c>
      <c r="G19" s="5" t="s">
        <v>245</v>
      </c>
      <c r="H19" s="5" t="s">
        <v>242</v>
      </c>
      <c r="I19" s="5" t="s">
        <v>245</v>
      </c>
      <c r="J19" s="5" t="s">
        <v>242</v>
      </c>
      <c r="K19" s="5" t="s">
        <v>245</v>
      </c>
      <c r="L19" s="5" t="s">
        <v>242</v>
      </c>
      <c r="M19" s="5" t="s">
        <v>245</v>
      </c>
      <c r="N19" s="5" t="s">
        <v>242</v>
      </c>
      <c r="O19" s="5" t="s">
        <v>245</v>
      </c>
      <c r="P19" s="5" t="s">
        <v>240</v>
      </c>
      <c r="Q19" s="5" t="s">
        <v>241</v>
      </c>
    </row>
    <row r="20" spans="1:18" customFormat="1" ht="15">
      <c r="A20" s="119" t="s">
        <v>2</v>
      </c>
      <c r="B20" s="122">
        <v>119</v>
      </c>
      <c r="C20" s="122">
        <v>0</v>
      </c>
      <c r="D20" s="122">
        <v>2</v>
      </c>
      <c r="E20" s="122">
        <v>0</v>
      </c>
      <c r="F20" s="122">
        <v>6</v>
      </c>
      <c r="G20" s="122">
        <v>0</v>
      </c>
      <c r="H20" s="122">
        <v>9</v>
      </c>
      <c r="I20" s="122">
        <v>0</v>
      </c>
      <c r="J20" s="122">
        <v>59</v>
      </c>
      <c r="K20" s="122">
        <v>0</v>
      </c>
      <c r="L20" s="122">
        <v>42</v>
      </c>
      <c r="M20" s="122">
        <v>0</v>
      </c>
      <c r="N20" s="122">
        <v>0</v>
      </c>
      <c r="O20" s="122">
        <v>0</v>
      </c>
      <c r="P20" s="122">
        <v>8</v>
      </c>
      <c r="Q20" s="122">
        <v>0</v>
      </c>
      <c r="R20" t="s">
        <v>323</v>
      </c>
    </row>
    <row r="21" spans="1:18" customFormat="1" ht="15">
      <c r="A21" s="119" t="s">
        <v>2</v>
      </c>
      <c r="B21" s="122">
        <v>1</v>
      </c>
      <c r="C21" s="122">
        <v>0</v>
      </c>
      <c r="D21" s="122">
        <v>1</v>
      </c>
      <c r="E21" s="122">
        <v>0</v>
      </c>
      <c r="F21" s="122">
        <v>1</v>
      </c>
      <c r="G21" s="122">
        <v>0</v>
      </c>
      <c r="H21" s="122">
        <v>1</v>
      </c>
      <c r="I21" s="122">
        <v>0</v>
      </c>
      <c r="J21" s="122">
        <v>1</v>
      </c>
      <c r="K21" s="122">
        <v>0</v>
      </c>
      <c r="L21" s="122">
        <v>1</v>
      </c>
      <c r="M21" s="122">
        <v>0</v>
      </c>
      <c r="N21" s="122">
        <v>0</v>
      </c>
      <c r="O21" s="122">
        <v>0</v>
      </c>
      <c r="P21" s="122">
        <v>0</v>
      </c>
      <c r="Q21" s="122">
        <v>0</v>
      </c>
      <c r="R21" t="s">
        <v>326</v>
      </c>
    </row>
    <row r="22" spans="1:18" customFormat="1" ht="15">
      <c r="A22" s="119" t="s">
        <v>2</v>
      </c>
      <c r="B22" s="122">
        <v>16</v>
      </c>
      <c r="C22" s="122">
        <f>ROUND(100*((16-15)/15),2)</f>
        <v>6.67</v>
      </c>
      <c r="D22" s="122">
        <v>15</v>
      </c>
      <c r="E22" s="122">
        <f>ROUND(100*((15-15)/15),2)</f>
        <v>0</v>
      </c>
      <c r="F22" s="122">
        <v>14</v>
      </c>
      <c r="G22" s="122">
        <f>ROUND(100*((14-14)/14),2)</f>
        <v>0</v>
      </c>
      <c r="H22" s="122">
        <v>23</v>
      </c>
      <c r="I22" s="122">
        <f>ROUND(100*((23-23)/23),2)</f>
        <v>0</v>
      </c>
      <c r="J22" s="122">
        <v>129</v>
      </c>
      <c r="K22" s="122">
        <f>ROUND(100*((129-103)/103),2)</f>
        <v>25.24</v>
      </c>
      <c r="L22" s="122">
        <v>38</v>
      </c>
      <c r="M22" s="122">
        <f>ROUND(100*((38-37)/37),2)</f>
        <v>2.7</v>
      </c>
      <c r="N22" s="122">
        <v>8</v>
      </c>
      <c r="O22" s="122">
        <v>100</v>
      </c>
      <c r="P22" s="122">
        <v>0</v>
      </c>
      <c r="Q22" s="122">
        <v>0</v>
      </c>
      <c r="R22" t="s">
        <v>328</v>
      </c>
    </row>
    <row r="23" spans="1:18" customFormat="1" ht="15">
      <c r="A23" s="29"/>
      <c r="B23" s="49"/>
      <c r="C23" s="49"/>
      <c r="D23" s="49"/>
      <c r="E23" s="49"/>
      <c r="F23" s="49"/>
      <c r="G23" s="49"/>
      <c r="H23" s="49"/>
      <c r="I23" s="49"/>
      <c r="J23" s="49"/>
      <c r="K23" s="49"/>
      <c r="L23" s="49"/>
      <c r="M23" s="49"/>
      <c r="N23" s="49"/>
      <c r="O23" s="49"/>
      <c r="P23" s="49"/>
      <c r="Q23" s="49"/>
    </row>
    <row r="24" spans="1:18" customFormat="1" ht="15">
      <c r="A24" s="29"/>
      <c r="B24" s="49"/>
      <c r="C24" s="49"/>
      <c r="D24" s="49"/>
      <c r="E24" s="49"/>
      <c r="F24" s="49"/>
      <c r="G24" s="49"/>
      <c r="H24" s="49"/>
      <c r="I24" s="49"/>
      <c r="J24" s="49"/>
      <c r="K24" s="49"/>
      <c r="L24" s="49"/>
      <c r="M24" s="49"/>
      <c r="N24" s="49"/>
      <c r="O24" s="49"/>
      <c r="P24" s="49"/>
      <c r="Q24" s="49"/>
    </row>
    <row r="25" spans="1:18" customFormat="1" ht="15">
      <c r="A25" s="29"/>
      <c r="B25" s="49"/>
      <c r="C25" s="49"/>
      <c r="D25" s="49"/>
      <c r="E25" s="49"/>
      <c r="F25" s="49"/>
      <c r="G25" s="49"/>
      <c r="H25" s="49"/>
      <c r="I25" s="49"/>
      <c r="J25" s="49"/>
      <c r="K25" s="49"/>
      <c r="L25" s="49"/>
      <c r="M25" s="49"/>
      <c r="N25" s="49"/>
      <c r="O25" s="49"/>
      <c r="P25" s="49"/>
      <c r="Q25" s="49"/>
    </row>
    <row r="26" spans="1:18" customFormat="1" ht="15">
      <c r="A26" s="29"/>
      <c r="B26" s="49"/>
      <c r="C26" s="49"/>
      <c r="D26" s="49"/>
      <c r="E26" s="49"/>
      <c r="F26" s="49"/>
      <c r="G26" s="49"/>
      <c r="H26" s="49"/>
      <c r="I26" s="49"/>
      <c r="J26" s="49"/>
      <c r="K26" s="49"/>
      <c r="L26" s="49"/>
      <c r="M26" s="49"/>
      <c r="N26" s="49"/>
      <c r="O26" s="49"/>
      <c r="P26" s="49"/>
      <c r="Q26" s="49"/>
    </row>
    <row r="27" spans="1:18" customFormat="1" ht="15">
      <c r="A27" s="29"/>
      <c r="B27" s="49"/>
      <c r="C27" s="49"/>
      <c r="D27" s="49"/>
      <c r="E27" s="49"/>
      <c r="F27" s="49"/>
      <c r="G27" s="49"/>
      <c r="H27" s="49"/>
      <c r="I27" s="49"/>
      <c r="J27" s="49"/>
      <c r="K27" s="49"/>
      <c r="L27" s="49"/>
      <c r="M27" s="49"/>
      <c r="N27" s="49"/>
      <c r="O27" s="49"/>
      <c r="P27" s="49"/>
      <c r="Q27" s="49"/>
    </row>
    <row r="28" spans="1:18" s="18" customFormat="1" ht="15">
      <c r="A28" s="58" t="s">
        <v>116</v>
      </c>
    </row>
    <row r="29" spans="1:18">
      <c r="A29" s="7" t="s">
        <v>230</v>
      </c>
      <c r="B29" s="7"/>
      <c r="C29" s="7"/>
      <c r="D29" s="8"/>
      <c r="E29" s="8"/>
      <c r="F29" s="8"/>
      <c r="G29" s="8"/>
      <c r="H29" s="8"/>
      <c r="I29" s="8"/>
      <c r="J29" s="8"/>
      <c r="K29" s="8"/>
      <c r="L29" s="8"/>
      <c r="M29" s="8"/>
    </row>
    <row r="30" spans="1:18">
      <c r="A30" s="7" t="s">
        <v>50</v>
      </c>
      <c r="B30" s="7"/>
      <c r="C30" s="7"/>
      <c r="D30" s="8"/>
      <c r="E30" s="8"/>
      <c r="F30" s="8"/>
      <c r="G30" s="8"/>
      <c r="H30" s="8"/>
      <c r="I30" s="8"/>
      <c r="J30" s="8"/>
      <c r="K30" s="8"/>
      <c r="L30" s="8"/>
      <c r="M30" s="8"/>
    </row>
    <row r="31" spans="1:18">
      <c r="A31" s="55" t="s">
        <v>278</v>
      </c>
      <c r="B31" s="7"/>
      <c r="C31" s="7"/>
      <c r="D31" s="8"/>
      <c r="E31" s="8"/>
      <c r="F31" s="8"/>
      <c r="G31" s="8"/>
      <c r="H31" s="8"/>
      <c r="I31" s="8"/>
      <c r="J31" s="8"/>
      <c r="K31" s="8"/>
      <c r="L31" s="8"/>
      <c r="M31" s="8"/>
    </row>
    <row r="32" spans="1:18">
      <c r="A32" s="7" t="s">
        <v>279</v>
      </c>
    </row>
    <row r="33" spans="1:17">
      <c r="A33" s="55" t="s">
        <v>280</v>
      </c>
      <c r="B33" s="7"/>
      <c r="C33" s="7"/>
      <c r="D33" s="8"/>
      <c r="E33" s="8"/>
      <c r="F33" s="8"/>
      <c r="G33" s="8"/>
      <c r="H33" s="8"/>
      <c r="I33" s="8"/>
      <c r="J33" s="8"/>
      <c r="K33" s="8"/>
      <c r="L33" s="8"/>
      <c r="M33" s="8"/>
    </row>
    <row r="34" spans="1:17" s="45" customFormat="1">
      <c r="A34" s="55" t="s">
        <v>188</v>
      </c>
      <c r="B34" s="51"/>
      <c r="C34" s="51"/>
      <c r="D34" s="51"/>
    </row>
    <row r="35" spans="1:17">
      <c r="A35" s="55" t="s">
        <v>244</v>
      </c>
      <c r="B35" s="7"/>
      <c r="C35" s="7"/>
      <c r="D35" s="8"/>
      <c r="E35" s="8"/>
      <c r="F35" s="8"/>
      <c r="G35" s="8"/>
      <c r="H35" s="8"/>
      <c r="I35" s="8"/>
      <c r="J35" s="8"/>
      <c r="K35" s="8"/>
      <c r="L35" s="8"/>
      <c r="M35" s="8"/>
    </row>
    <row r="36" spans="1:17">
      <c r="A36" s="55" t="s">
        <v>277</v>
      </c>
      <c r="B36" s="90"/>
      <c r="C36" s="90"/>
      <c r="D36" s="90"/>
      <c r="E36" s="90"/>
      <c r="F36" s="90"/>
      <c r="G36" s="90"/>
      <c r="H36" s="90"/>
      <c r="I36" s="90"/>
      <c r="J36" s="90"/>
      <c r="K36" s="90"/>
      <c r="L36" s="90"/>
      <c r="M36" s="90"/>
    </row>
    <row r="37" spans="1:17">
      <c r="A37" s="90"/>
      <c r="B37" s="90"/>
      <c r="C37" s="90"/>
      <c r="D37" s="90"/>
      <c r="E37" s="90"/>
      <c r="F37" s="90"/>
      <c r="G37" s="90"/>
      <c r="H37" s="90"/>
      <c r="I37" s="90"/>
      <c r="J37" s="90"/>
      <c r="K37" s="90"/>
      <c r="L37" s="90"/>
      <c r="M37" s="90"/>
    </row>
    <row r="38" spans="1:17">
      <c r="A38" s="90"/>
      <c r="B38" s="90"/>
      <c r="C38" s="90"/>
      <c r="D38" s="90"/>
      <c r="E38" s="90"/>
      <c r="F38" s="90"/>
      <c r="G38" s="90"/>
      <c r="H38" s="90"/>
      <c r="I38" s="90"/>
      <c r="J38" s="90"/>
      <c r="K38" s="90"/>
      <c r="L38" s="90"/>
      <c r="M38" s="90"/>
    </row>
    <row r="39" spans="1:17" s="56" customFormat="1">
      <c r="A39" s="60" t="s">
        <v>253</v>
      </c>
    </row>
    <row r="40" spans="1:17" ht="30">
      <c r="A40" s="62" t="s">
        <v>38</v>
      </c>
      <c r="B40" s="103" t="s">
        <v>39</v>
      </c>
      <c r="C40" s="110" t="s">
        <v>310</v>
      </c>
      <c r="D40" s="8"/>
      <c r="E40" s="8"/>
      <c r="F40" s="8"/>
      <c r="G40" s="8"/>
      <c r="H40" s="8"/>
      <c r="I40" s="8"/>
      <c r="J40" s="8"/>
      <c r="K40" s="31"/>
      <c r="L40" s="31"/>
      <c r="M40" s="17"/>
    </row>
    <row r="41" spans="1:17" ht="15.7" customHeight="1">
      <c r="A41" s="118">
        <v>44470</v>
      </c>
      <c r="B41" s="116" t="s">
        <v>2</v>
      </c>
      <c r="C41" s="49" t="s">
        <v>331</v>
      </c>
      <c r="D41" s="8"/>
      <c r="E41" s="8"/>
      <c r="F41" s="8"/>
      <c r="G41" s="8"/>
      <c r="H41" s="8"/>
      <c r="I41" s="27"/>
      <c r="J41" s="17"/>
      <c r="K41" s="17"/>
      <c r="M41" s="17"/>
    </row>
    <row r="42" spans="1:17" ht="15" customHeight="1">
      <c r="D42" s="166" t="s">
        <v>127</v>
      </c>
      <c r="E42" s="168"/>
      <c r="F42" s="168"/>
      <c r="G42" s="168"/>
      <c r="H42" s="167"/>
      <c r="I42" s="166" t="s">
        <v>308</v>
      </c>
      <c r="J42" s="168"/>
      <c r="K42" s="168"/>
      <c r="L42" s="168"/>
      <c r="M42" s="168"/>
      <c r="N42" s="168"/>
      <c r="O42" s="168"/>
      <c r="P42" s="168"/>
      <c r="Q42" s="167"/>
    </row>
    <row r="43" spans="1:17" ht="60">
      <c r="A43" s="26" t="s">
        <v>124</v>
      </c>
      <c r="B43" s="26" t="s">
        <v>134</v>
      </c>
      <c r="C43" s="26" t="s">
        <v>133</v>
      </c>
      <c r="D43" s="5" t="s">
        <v>302</v>
      </c>
      <c r="E43" s="5" t="s">
        <v>303</v>
      </c>
      <c r="F43" s="5" t="s">
        <v>191</v>
      </c>
      <c r="G43" s="5" t="s">
        <v>190</v>
      </c>
      <c r="H43" s="80" t="s">
        <v>311</v>
      </c>
      <c r="I43" s="5" t="s">
        <v>224</v>
      </c>
      <c r="J43" s="5" t="s">
        <v>223</v>
      </c>
      <c r="K43" s="80" t="s">
        <v>312</v>
      </c>
      <c r="L43" s="5" t="s">
        <v>222</v>
      </c>
      <c r="M43" s="5" t="s">
        <v>220</v>
      </c>
      <c r="N43" s="80" t="s">
        <v>313</v>
      </c>
      <c r="O43" s="5" t="s">
        <v>192</v>
      </c>
      <c r="P43" s="5" t="s">
        <v>189</v>
      </c>
      <c r="Q43" s="80" t="s">
        <v>314</v>
      </c>
    </row>
    <row r="44" spans="1:17" ht="30">
      <c r="A44" s="122" t="s">
        <v>332</v>
      </c>
      <c r="B44" s="122" t="s">
        <v>333</v>
      </c>
      <c r="C44" s="122" t="s">
        <v>334</v>
      </c>
      <c r="D44" s="49" t="s">
        <v>335</v>
      </c>
      <c r="E44" s="54">
        <v>754</v>
      </c>
      <c r="F44" s="54" t="s">
        <v>443</v>
      </c>
      <c r="G44" s="49" t="s">
        <v>339</v>
      </c>
      <c r="H44" s="49">
        <f>ROUND(100*((6832-10407)/10407),2)</f>
        <v>-34.35</v>
      </c>
      <c r="I44" s="49"/>
      <c r="J44" s="49"/>
      <c r="K44" s="49"/>
      <c r="L44" s="54">
        <f>7194980</f>
        <v>7194980</v>
      </c>
      <c r="M44" s="54">
        <v>7746728</v>
      </c>
      <c r="N44" s="54">
        <f>ROUND(100*((7194980-7746728)/7746728),2)</f>
        <v>-7.12</v>
      </c>
      <c r="O44" s="54">
        <v>41415</v>
      </c>
      <c r="P44" s="54">
        <v>50143</v>
      </c>
      <c r="Q44" s="54">
        <f>ROUND(100*((41415-50143)/50143),2)</f>
        <v>-17.41</v>
      </c>
    </row>
    <row r="45" spans="1:17" ht="30">
      <c r="A45" s="122" t="s">
        <v>332</v>
      </c>
      <c r="B45" s="122" t="s">
        <v>323</v>
      </c>
      <c r="C45" s="122" t="s">
        <v>334</v>
      </c>
      <c r="D45" s="49" t="s">
        <v>336</v>
      </c>
      <c r="E45" s="54">
        <v>49</v>
      </c>
      <c r="F45" s="54" t="s">
        <v>444</v>
      </c>
      <c r="G45" s="49" t="s">
        <v>442</v>
      </c>
      <c r="H45" s="49">
        <f>ROUND(100*((547-598)/598),2)</f>
        <v>-8.5299999999999994</v>
      </c>
      <c r="I45" s="49"/>
      <c r="J45" s="49"/>
      <c r="K45" s="49"/>
      <c r="L45" s="122" t="s">
        <v>337</v>
      </c>
      <c r="M45" s="122" t="s">
        <v>337</v>
      </c>
      <c r="N45" s="122" t="s">
        <v>337</v>
      </c>
      <c r="O45" s="49"/>
      <c r="P45" s="122" t="s">
        <v>337</v>
      </c>
      <c r="Q45" s="122" t="s">
        <v>337</v>
      </c>
    </row>
    <row r="46" spans="1:17" ht="30">
      <c r="A46" s="122" t="s">
        <v>332</v>
      </c>
      <c r="B46" s="33" t="s">
        <v>327</v>
      </c>
      <c r="C46" s="122" t="s">
        <v>334</v>
      </c>
      <c r="D46" s="49" t="s">
        <v>338</v>
      </c>
      <c r="E46" s="49"/>
      <c r="F46" s="49"/>
      <c r="G46" s="49"/>
      <c r="H46" s="49"/>
      <c r="I46" s="49"/>
      <c r="J46" s="49"/>
      <c r="K46" s="49"/>
      <c r="L46" s="49" t="s">
        <v>337</v>
      </c>
      <c r="M46" s="49"/>
      <c r="N46" s="122" t="s">
        <v>337</v>
      </c>
      <c r="O46" s="49"/>
      <c r="P46" s="49"/>
      <c r="Q46" s="49"/>
    </row>
    <row r="47" spans="1:17">
      <c r="A47" s="55" t="s">
        <v>300</v>
      </c>
      <c r="B47" s="111"/>
      <c r="C47" s="111"/>
      <c r="D47" s="109"/>
      <c r="E47" s="109"/>
      <c r="F47" s="109"/>
      <c r="G47" s="109"/>
      <c r="H47" s="109"/>
      <c r="I47" s="109"/>
      <c r="J47" s="109"/>
      <c r="K47" s="109"/>
      <c r="L47" s="109"/>
      <c r="M47" s="109"/>
      <c r="N47" s="109"/>
      <c r="O47" s="109"/>
      <c r="P47" s="109"/>
      <c r="Q47" s="109"/>
    </row>
    <row r="48" spans="1:17">
      <c r="A48" s="55" t="s">
        <v>301</v>
      </c>
      <c r="B48" s="7"/>
      <c r="C48" s="8"/>
      <c r="D48" s="8"/>
      <c r="E48" s="8"/>
      <c r="F48" s="8"/>
      <c r="G48" s="8"/>
      <c r="H48" s="8"/>
      <c r="I48" s="8"/>
      <c r="J48" s="8"/>
      <c r="K48" s="8"/>
      <c r="M48" s="8"/>
    </row>
    <row r="49" spans="1:13">
      <c r="A49" s="55" t="s">
        <v>298</v>
      </c>
      <c r="B49" s="7"/>
      <c r="C49" s="8"/>
      <c r="D49" s="8"/>
      <c r="E49" s="8"/>
      <c r="F49" s="8"/>
      <c r="G49" s="8"/>
      <c r="H49" s="8"/>
      <c r="I49" s="8"/>
      <c r="J49" s="8"/>
      <c r="K49" s="8"/>
      <c r="M49" s="8"/>
    </row>
    <row r="50" spans="1:13">
      <c r="A50" s="55" t="s">
        <v>299</v>
      </c>
      <c r="B50" s="7"/>
      <c r="C50" s="8"/>
      <c r="D50" s="8"/>
      <c r="E50" s="8"/>
      <c r="F50" s="8"/>
      <c r="G50" s="8"/>
      <c r="H50" s="8"/>
      <c r="I50" s="8"/>
      <c r="J50" s="8"/>
      <c r="K50" s="8"/>
      <c r="L50" s="8"/>
      <c r="M50" s="8"/>
    </row>
    <row r="51" spans="1:13">
      <c r="A51" s="55"/>
      <c r="B51" s="7"/>
      <c r="C51" s="8"/>
      <c r="D51" s="8"/>
      <c r="E51" s="8"/>
      <c r="F51" s="8"/>
      <c r="G51" s="8"/>
      <c r="H51" s="8"/>
      <c r="I51" s="8"/>
      <c r="J51" s="8"/>
      <c r="K51" s="8"/>
      <c r="L51" s="8"/>
      <c r="M51" s="8"/>
    </row>
    <row r="52" spans="1:13">
      <c r="A52" s="7"/>
      <c r="B52" s="7"/>
      <c r="C52" s="8"/>
      <c r="D52" s="8"/>
      <c r="E52" s="8"/>
      <c r="F52" s="8"/>
      <c r="G52" s="8"/>
      <c r="H52" s="8"/>
      <c r="I52" s="8"/>
      <c r="J52" s="8"/>
      <c r="K52" s="8"/>
      <c r="L52" s="8"/>
      <c r="M52" s="8"/>
    </row>
    <row r="53" spans="1:13">
      <c r="A53" s="7"/>
      <c r="B53" s="7"/>
      <c r="C53" s="8"/>
      <c r="D53" s="8"/>
      <c r="E53" s="8"/>
      <c r="F53" s="8"/>
      <c r="G53" s="8"/>
      <c r="H53" s="8"/>
      <c r="I53" s="8"/>
      <c r="J53" s="8"/>
      <c r="K53" s="8"/>
      <c r="L53" s="8"/>
      <c r="M53" s="8"/>
    </row>
    <row r="54" spans="1:13">
      <c r="A54" s="93" t="s">
        <v>193</v>
      </c>
      <c r="B54" s="95"/>
      <c r="C54" s="96"/>
      <c r="D54" s="43"/>
      <c r="E54" s="43"/>
      <c r="F54" s="43"/>
      <c r="G54" s="43"/>
      <c r="H54" s="43"/>
      <c r="I54" s="43"/>
      <c r="J54" s="43"/>
      <c r="K54" s="43"/>
      <c r="L54" s="43"/>
      <c r="M54" s="43"/>
    </row>
    <row r="55" spans="1:13" ht="270">
      <c r="A55" s="97" t="s">
        <v>261</v>
      </c>
      <c r="B55" s="97" t="s">
        <v>441</v>
      </c>
      <c r="C55" s="8"/>
      <c r="D55" s="8"/>
      <c r="E55" s="8"/>
      <c r="F55" s="8"/>
      <c r="G55" s="8"/>
      <c r="H55" s="8"/>
      <c r="I55" s="8"/>
      <c r="J55" s="8"/>
      <c r="K55" s="8"/>
      <c r="L55" s="8"/>
      <c r="M55" s="8"/>
    </row>
    <row r="56" spans="1:13" ht="270">
      <c r="A56" s="97" t="s">
        <v>262</v>
      </c>
      <c r="B56" s="97" t="s">
        <v>445</v>
      </c>
      <c r="C56" s="8"/>
    </row>
  </sheetData>
  <mergeCells count="11">
    <mergeCell ref="B17:Q17"/>
    <mergeCell ref="D42:H42"/>
    <mergeCell ref="L18:M18"/>
    <mergeCell ref="N18:O18"/>
    <mergeCell ref="B18:C18"/>
    <mergeCell ref="D18:E18"/>
    <mergeCell ref="F18:G18"/>
    <mergeCell ref="H18:I18"/>
    <mergeCell ref="J18:K18"/>
    <mergeCell ref="I42:Q42"/>
    <mergeCell ref="P18:Q18"/>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I64"/>
  <sheetViews>
    <sheetView zoomScale="85" zoomScaleNormal="85" workbookViewId="0">
      <selection activeCell="B63" sqref="B63"/>
    </sheetView>
  </sheetViews>
  <sheetFormatPr defaultColWidth="9.06640625" defaultRowHeight="15.75"/>
  <cols>
    <col min="1" max="1" width="22.46484375" style="85" customWidth="1"/>
    <col min="2" max="2" width="18.59765625" style="85" customWidth="1"/>
    <col min="3" max="3" width="16.9296875" style="85" customWidth="1"/>
    <col min="4" max="5" width="16.06640625" style="85" customWidth="1"/>
    <col min="6" max="6" width="16.19921875" style="85" customWidth="1"/>
    <col min="7" max="7" width="22.59765625" style="85" customWidth="1"/>
    <col min="8" max="8" width="35.59765625" style="85" customWidth="1"/>
    <col min="9" max="16384" width="9.06640625" style="85"/>
  </cols>
  <sheetData>
    <row r="1" spans="1:9" s="17" customFormat="1" ht="17.25">
      <c r="A1" s="16" t="s">
        <v>254</v>
      </c>
      <c r="B1" s="16"/>
    </row>
    <row r="2" spans="1:9" s="17" customFormat="1">
      <c r="A2" s="81" t="s">
        <v>203</v>
      </c>
    </row>
    <row r="3" spans="1:9" s="17" customFormat="1" ht="17.25">
      <c r="A3" s="81" t="s">
        <v>199</v>
      </c>
      <c r="B3" s="16"/>
    </row>
    <row r="4" spans="1:9" s="75" customFormat="1" ht="15">
      <c r="A4" s="81" t="s">
        <v>209</v>
      </c>
    </row>
    <row r="5" spans="1:9">
      <c r="A5" s="79" t="s">
        <v>38</v>
      </c>
      <c r="B5" s="79" t="s">
        <v>39</v>
      </c>
      <c r="I5" s="88"/>
    </row>
    <row r="6" spans="1:9">
      <c r="A6" s="112">
        <v>44470</v>
      </c>
      <c r="B6" s="116" t="s">
        <v>2</v>
      </c>
      <c r="I6" s="88"/>
    </row>
    <row r="7" spans="1:9" ht="165">
      <c r="A7" s="26" t="s">
        <v>28</v>
      </c>
      <c r="B7" s="5" t="s">
        <v>180</v>
      </c>
      <c r="C7" s="5" t="s">
        <v>27</v>
      </c>
      <c r="D7" s="5" t="s">
        <v>206</v>
      </c>
      <c r="E7" s="5" t="s">
        <v>40</v>
      </c>
      <c r="F7" s="5" t="s">
        <v>41</v>
      </c>
      <c r="G7" s="5" t="s">
        <v>340</v>
      </c>
      <c r="H7" s="5" t="s">
        <v>215</v>
      </c>
      <c r="I7" s="5" t="s">
        <v>115</v>
      </c>
    </row>
    <row r="8" spans="1:9" ht="75">
      <c r="A8" s="123" t="s">
        <v>341</v>
      </c>
      <c r="B8" s="124" t="s">
        <v>213</v>
      </c>
      <c r="C8" s="125" t="s">
        <v>141</v>
      </c>
      <c r="D8" s="126" t="s">
        <v>342</v>
      </c>
      <c r="E8" s="126" t="s">
        <v>343</v>
      </c>
      <c r="F8" s="126" t="s">
        <v>344</v>
      </c>
      <c r="G8">
        <v>455</v>
      </c>
      <c r="H8">
        <v>100</v>
      </c>
      <c r="I8" s="127" t="s">
        <v>345</v>
      </c>
    </row>
    <row r="9" spans="1:9" ht="75">
      <c r="A9" s="123" t="s">
        <v>346</v>
      </c>
      <c r="B9" s="128" t="s">
        <v>212</v>
      </c>
      <c r="C9" s="125" t="s">
        <v>141</v>
      </c>
      <c r="D9" s="126" t="s">
        <v>342</v>
      </c>
      <c r="E9" s="126" t="s">
        <v>343</v>
      </c>
      <c r="F9" s="126" t="s">
        <v>344</v>
      </c>
      <c r="G9">
        <v>93</v>
      </c>
      <c r="H9">
        <v>0</v>
      </c>
      <c r="I9" s="127" t="s">
        <v>345</v>
      </c>
    </row>
    <row r="10" spans="1:9" ht="60">
      <c r="A10" s="123" t="s">
        <v>347</v>
      </c>
      <c r="B10" s="128" t="s">
        <v>212</v>
      </c>
      <c r="C10" s="125" t="s">
        <v>143</v>
      </c>
      <c r="D10" s="126" t="s">
        <v>342</v>
      </c>
      <c r="E10" s="126" t="s">
        <v>343</v>
      </c>
      <c r="F10" s="126" t="s">
        <v>344</v>
      </c>
      <c r="G10">
        <v>26</v>
      </c>
      <c r="H10">
        <v>100</v>
      </c>
      <c r="I10" s="127" t="s">
        <v>345</v>
      </c>
    </row>
    <row r="11" spans="1:9" ht="45">
      <c r="A11" s="123" t="s">
        <v>348</v>
      </c>
      <c r="B11" s="124" t="s">
        <v>213</v>
      </c>
      <c r="C11" s="125" t="s">
        <v>144</v>
      </c>
      <c r="D11" s="126" t="s">
        <v>342</v>
      </c>
      <c r="E11" s="126" t="s">
        <v>343</v>
      </c>
      <c r="F11" s="126" t="s">
        <v>344</v>
      </c>
      <c r="G11">
        <v>183</v>
      </c>
      <c r="H11">
        <v>100</v>
      </c>
      <c r="I11" s="127" t="s">
        <v>345</v>
      </c>
    </row>
    <row r="12" spans="1:9" ht="45">
      <c r="A12" s="123" t="s">
        <v>349</v>
      </c>
      <c r="B12" s="124" t="s">
        <v>213</v>
      </c>
      <c r="C12" s="125" t="s">
        <v>146</v>
      </c>
      <c r="D12" s="126" t="s">
        <v>342</v>
      </c>
      <c r="E12" s="126" t="s">
        <v>343</v>
      </c>
      <c r="F12" s="126" t="s">
        <v>344</v>
      </c>
      <c r="G12">
        <v>292</v>
      </c>
      <c r="H12">
        <v>100</v>
      </c>
      <c r="I12" s="127" t="s">
        <v>345</v>
      </c>
    </row>
    <row r="13" spans="1:9" s="101" customFormat="1" ht="45">
      <c r="A13" s="123" t="s">
        <v>350</v>
      </c>
      <c r="B13" s="124" t="s">
        <v>213</v>
      </c>
      <c r="C13" s="125" t="s">
        <v>351</v>
      </c>
      <c r="D13" s="126" t="s">
        <v>342</v>
      </c>
      <c r="E13" s="126" t="s">
        <v>343</v>
      </c>
      <c r="F13" s="126" t="s">
        <v>344</v>
      </c>
      <c r="G13">
        <v>17</v>
      </c>
      <c r="H13">
        <v>100</v>
      </c>
      <c r="I13" s="127" t="s">
        <v>345</v>
      </c>
    </row>
    <row r="14" spans="1:9" s="101" customFormat="1" ht="45">
      <c r="A14" s="123" t="s">
        <v>352</v>
      </c>
      <c r="B14" s="124" t="s">
        <v>213</v>
      </c>
      <c r="C14" s="125" t="s">
        <v>149</v>
      </c>
      <c r="D14" s="126" t="s">
        <v>342</v>
      </c>
      <c r="E14" s="126" t="s">
        <v>343</v>
      </c>
      <c r="F14" s="126" t="s">
        <v>344</v>
      </c>
      <c r="G14">
        <v>8180</v>
      </c>
      <c r="H14">
        <v>100</v>
      </c>
      <c r="I14" s="127" t="s">
        <v>345</v>
      </c>
    </row>
    <row r="15" spans="1:9" s="101" customFormat="1" ht="45">
      <c r="A15" s="123" t="s">
        <v>353</v>
      </c>
      <c r="B15" s="128" t="s">
        <v>212</v>
      </c>
      <c r="C15" s="125" t="s">
        <v>149</v>
      </c>
      <c r="D15" s="126" t="s">
        <v>342</v>
      </c>
      <c r="E15" s="126" t="s">
        <v>343</v>
      </c>
      <c r="F15" s="126" t="s">
        <v>344</v>
      </c>
      <c r="G15">
        <v>1621</v>
      </c>
      <c r="H15">
        <v>70.010000000000005</v>
      </c>
      <c r="I15" s="127" t="s">
        <v>345</v>
      </c>
    </row>
    <row r="16" spans="1:9" s="101" customFormat="1" ht="90">
      <c r="A16" s="123" t="s">
        <v>354</v>
      </c>
      <c r="B16" s="128" t="s">
        <v>212</v>
      </c>
      <c r="C16" s="125" t="s">
        <v>234</v>
      </c>
      <c r="D16" s="126" t="s">
        <v>342</v>
      </c>
      <c r="E16" s="126" t="s">
        <v>343</v>
      </c>
      <c r="F16" s="126" t="s">
        <v>344</v>
      </c>
      <c r="G16">
        <v>12</v>
      </c>
      <c r="H16">
        <v>0</v>
      </c>
      <c r="I16" s="127" t="s">
        <v>345</v>
      </c>
    </row>
    <row r="17" spans="1:9" s="101" customFormat="1" ht="45">
      <c r="A17" s="123" t="s">
        <v>355</v>
      </c>
      <c r="B17" s="124" t="s">
        <v>213</v>
      </c>
      <c r="C17" s="125" t="s">
        <v>150</v>
      </c>
      <c r="D17" s="126" t="s">
        <v>342</v>
      </c>
      <c r="E17" s="126" t="s">
        <v>343</v>
      </c>
      <c r="F17" s="126" t="s">
        <v>344</v>
      </c>
      <c r="G17">
        <v>1123</v>
      </c>
      <c r="H17">
        <v>0</v>
      </c>
      <c r="I17" s="127" t="s">
        <v>345</v>
      </c>
    </row>
    <row r="18" spans="1:9" s="101" customFormat="1" ht="60">
      <c r="A18" s="123" t="s">
        <v>356</v>
      </c>
      <c r="B18" s="128" t="s">
        <v>212</v>
      </c>
      <c r="C18" s="125" t="s">
        <v>150</v>
      </c>
      <c r="D18" s="126" t="s">
        <v>342</v>
      </c>
      <c r="E18" s="126" t="s">
        <v>343</v>
      </c>
      <c r="F18" s="126" t="s">
        <v>344</v>
      </c>
      <c r="G18">
        <v>57</v>
      </c>
      <c r="H18">
        <v>100</v>
      </c>
      <c r="I18" s="127" t="s">
        <v>345</v>
      </c>
    </row>
    <row r="19" spans="1:9" ht="75">
      <c r="A19" s="123" t="s">
        <v>357</v>
      </c>
      <c r="B19" s="128" t="s">
        <v>212</v>
      </c>
      <c r="C19" s="125" t="s">
        <v>151</v>
      </c>
      <c r="D19" s="126" t="s">
        <v>342</v>
      </c>
      <c r="E19" s="126" t="s">
        <v>343</v>
      </c>
      <c r="F19" s="126" t="s">
        <v>344</v>
      </c>
      <c r="G19">
        <v>121</v>
      </c>
      <c r="H19">
        <v>100</v>
      </c>
      <c r="I19" s="127" t="s">
        <v>345</v>
      </c>
    </row>
    <row r="20" spans="1:9" ht="45">
      <c r="A20" s="123" t="s">
        <v>358</v>
      </c>
      <c r="B20" s="124" t="s">
        <v>213</v>
      </c>
      <c r="C20" s="125" t="s">
        <v>154</v>
      </c>
      <c r="D20" s="126" t="s">
        <v>342</v>
      </c>
      <c r="E20" s="126" t="s">
        <v>343</v>
      </c>
      <c r="F20" s="126" t="s">
        <v>344</v>
      </c>
      <c r="G20">
        <v>309</v>
      </c>
      <c r="H20">
        <v>0</v>
      </c>
      <c r="I20" s="127" t="s">
        <v>345</v>
      </c>
    </row>
    <row r="21" spans="1:9" ht="45">
      <c r="A21" s="123" t="s">
        <v>359</v>
      </c>
      <c r="B21" s="128" t="s">
        <v>212</v>
      </c>
      <c r="C21" s="125" t="s">
        <v>360</v>
      </c>
      <c r="D21" s="126" t="s">
        <v>342</v>
      </c>
      <c r="E21" s="126" t="s">
        <v>343</v>
      </c>
      <c r="F21" s="126" t="s">
        <v>344</v>
      </c>
      <c r="G21">
        <v>4</v>
      </c>
      <c r="H21">
        <v>100</v>
      </c>
      <c r="I21" s="127" t="s">
        <v>345</v>
      </c>
    </row>
    <row r="22" spans="1:9" ht="60">
      <c r="A22" s="123" t="s">
        <v>361</v>
      </c>
      <c r="B22" s="128" t="s">
        <v>212</v>
      </c>
      <c r="C22" s="125" t="s">
        <v>155</v>
      </c>
      <c r="D22" s="126" t="s">
        <v>342</v>
      </c>
      <c r="E22" s="126" t="s">
        <v>343</v>
      </c>
      <c r="F22" s="126" t="s">
        <v>344</v>
      </c>
      <c r="G22">
        <v>40</v>
      </c>
      <c r="H22">
        <v>100</v>
      </c>
      <c r="I22" s="127" t="s">
        <v>345</v>
      </c>
    </row>
    <row r="23" spans="1:9" ht="60">
      <c r="A23" s="123" t="s">
        <v>362</v>
      </c>
      <c r="B23" s="128" t="s">
        <v>212</v>
      </c>
      <c r="C23" s="125" t="s">
        <v>155</v>
      </c>
      <c r="D23" s="126" t="s">
        <v>342</v>
      </c>
      <c r="E23" s="126" t="s">
        <v>343</v>
      </c>
      <c r="F23" s="126" t="s">
        <v>344</v>
      </c>
      <c r="G23">
        <v>75</v>
      </c>
      <c r="H23">
        <v>100</v>
      </c>
      <c r="I23" s="127" t="s">
        <v>345</v>
      </c>
    </row>
    <row r="24" spans="1:9" ht="45">
      <c r="A24" s="123" t="s">
        <v>363</v>
      </c>
      <c r="B24" s="128" t="s">
        <v>212</v>
      </c>
      <c r="C24" s="125" t="s">
        <v>155</v>
      </c>
      <c r="D24" s="126" t="s">
        <v>342</v>
      </c>
      <c r="E24" s="126" t="s">
        <v>343</v>
      </c>
      <c r="F24" s="126" t="s">
        <v>344</v>
      </c>
      <c r="G24" s="157">
        <v>145</v>
      </c>
      <c r="H24">
        <v>100</v>
      </c>
      <c r="I24" s="127" t="s">
        <v>345</v>
      </c>
    </row>
    <row r="25" spans="1:9" ht="60">
      <c r="A25" s="123" t="s">
        <v>364</v>
      </c>
      <c r="B25" s="128" t="s">
        <v>212</v>
      </c>
      <c r="C25" s="125" t="s">
        <v>155</v>
      </c>
      <c r="D25" s="126" t="s">
        <v>342</v>
      </c>
      <c r="E25" s="126" t="s">
        <v>343</v>
      </c>
      <c r="F25" s="126" t="s">
        <v>344</v>
      </c>
      <c r="G25">
        <v>75</v>
      </c>
      <c r="H25">
        <v>100</v>
      </c>
      <c r="I25" s="127" t="s">
        <v>345</v>
      </c>
    </row>
    <row r="26" spans="1:9" ht="45">
      <c r="A26" s="123" t="s">
        <v>365</v>
      </c>
      <c r="B26" s="124" t="s">
        <v>213</v>
      </c>
      <c r="C26" s="125" t="s">
        <v>155</v>
      </c>
      <c r="D26" s="126" t="s">
        <v>342</v>
      </c>
      <c r="E26" s="126" t="s">
        <v>343</v>
      </c>
      <c r="F26" s="126" t="s">
        <v>344</v>
      </c>
      <c r="G26">
        <v>1135</v>
      </c>
      <c r="H26">
        <v>100</v>
      </c>
      <c r="I26" s="127" t="s">
        <v>345</v>
      </c>
    </row>
    <row r="27" spans="1:9" ht="60">
      <c r="A27" s="123" t="s">
        <v>366</v>
      </c>
      <c r="B27" s="128" t="s">
        <v>212</v>
      </c>
      <c r="C27" s="125" t="s">
        <v>155</v>
      </c>
      <c r="D27" s="126" t="s">
        <v>342</v>
      </c>
      <c r="E27" s="126" t="s">
        <v>343</v>
      </c>
      <c r="F27" s="126" t="s">
        <v>344</v>
      </c>
      <c r="G27">
        <v>30</v>
      </c>
      <c r="H27">
        <v>100</v>
      </c>
      <c r="I27" s="127" t="s">
        <v>345</v>
      </c>
    </row>
    <row r="28" spans="1:9" ht="75">
      <c r="A28" s="123" t="s">
        <v>367</v>
      </c>
      <c r="B28" s="128" t="s">
        <v>212</v>
      </c>
      <c r="C28" s="125" t="s">
        <v>155</v>
      </c>
      <c r="D28" s="126" t="s">
        <v>342</v>
      </c>
      <c r="E28" s="126" t="s">
        <v>343</v>
      </c>
      <c r="F28" s="126" t="s">
        <v>344</v>
      </c>
      <c r="G28">
        <v>5</v>
      </c>
      <c r="H28">
        <v>100</v>
      </c>
      <c r="I28" s="127" t="s">
        <v>345</v>
      </c>
    </row>
    <row r="29" spans="1:9" ht="45">
      <c r="A29" s="123" t="s">
        <v>368</v>
      </c>
      <c r="B29" s="124" t="s">
        <v>213</v>
      </c>
      <c r="C29" s="125" t="s">
        <v>156</v>
      </c>
      <c r="D29" s="126" t="s">
        <v>342</v>
      </c>
      <c r="E29" s="126" t="s">
        <v>343</v>
      </c>
      <c r="F29" s="126" t="s">
        <v>344</v>
      </c>
      <c r="G29">
        <v>667</v>
      </c>
      <c r="H29">
        <v>100</v>
      </c>
      <c r="I29" s="127" t="s">
        <v>345</v>
      </c>
    </row>
    <row r="30" spans="1:9" ht="90">
      <c r="A30" s="123" t="s">
        <v>369</v>
      </c>
      <c r="B30" s="128" t="s">
        <v>212</v>
      </c>
      <c r="C30" s="125" t="s">
        <v>160</v>
      </c>
      <c r="D30" s="126" t="s">
        <v>342</v>
      </c>
      <c r="E30" s="126" t="s">
        <v>343</v>
      </c>
      <c r="F30" s="126" t="s">
        <v>344</v>
      </c>
      <c r="G30">
        <v>12</v>
      </c>
      <c r="H30">
        <v>100</v>
      </c>
      <c r="I30" s="127" t="s">
        <v>345</v>
      </c>
    </row>
    <row r="31" spans="1:9" ht="45">
      <c r="A31" s="123" t="s">
        <v>370</v>
      </c>
      <c r="B31" s="128" t="s">
        <v>212</v>
      </c>
      <c r="C31" s="125" t="s">
        <v>164</v>
      </c>
      <c r="D31" s="126" t="s">
        <v>342</v>
      </c>
      <c r="E31" s="126" t="s">
        <v>343</v>
      </c>
      <c r="F31" s="126" t="s">
        <v>344</v>
      </c>
      <c r="G31">
        <v>60</v>
      </c>
      <c r="H31">
        <v>100</v>
      </c>
      <c r="I31" s="127" t="s">
        <v>345</v>
      </c>
    </row>
    <row r="32" spans="1:9" ht="45">
      <c r="A32" s="123" t="s">
        <v>371</v>
      </c>
      <c r="B32" s="124" t="s">
        <v>213</v>
      </c>
      <c r="C32" s="125" t="s">
        <v>164</v>
      </c>
      <c r="D32" s="126" t="s">
        <v>342</v>
      </c>
      <c r="E32" s="126" t="s">
        <v>343</v>
      </c>
      <c r="F32" s="126" t="s">
        <v>344</v>
      </c>
      <c r="G32">
        <v>2715</v>
      </c>
      <c r="H32">
        <v>100</v>
      </c>
      <c r="I32" s="127" t="s">
        <v>345</v>
      </c>
    </row>
    <row r="33" spans="1:9" ht="45">
      <c r="A33" s="123" t="s">
        <v>372</v>
      </c>
      <c r="B33" s="124" t="s">
        <v>213</v>
      </c>
      <c r="C33" s="125" t="s">
        <v>164</v>
      </c>
      <c r="D33" s="126" t="s">
        <v>342</v>
      </c>
      <c r="E33" s="126" t="s">
        <v>343</v>
      </c>
      <c r="F33" s="126" t="s">
        <v>344</v>
      </c>
      <c r="G33">
        <v>472</v>
      </c>
      <c r="H33">
        <v>98.7</v>
      </c>
      <c r="I33" s="127" t="s">
        <v>345</v>
      </c>
    </row>
    <row r="34" spans="1:9" ht="45">
      <c r="A34" s="123" t="s">
        <v>373</v>
      </c>
      <c r="B34" s="128" t="s">
        <v>212</v>
      </c>
      <c r="C34" s="125" t="s">
        <v>166</v>
      </c>
      <c r="D34" s="126" t="s">
        <v>342</v>
      </c>
      <c r="E34" s="126" t="s">
        <v>343</v>
      </c>
      <c r="F34" s="126" t="s">
        <v>344</v>
      </c>
      <c r="G34">
        <v>29</v>
      </c>
      <c r="H34">
        <v>100</v>
      </c>
      <c r="I34" s="127" t="s">
        <v>345</v>
      </c>
    </row>
    <row r="35" spans="1:9" ht="45">
      <c r="A35" s="123" t="s">
        <v>374</v>
      </c>
      <c r="B35" s="124" t="s">
        <v>213</v>
      </c>
      <c r="C35" s="125" t="s">
        <v>166</v>
      </c>
      <c r="D35" s="126" t="s">
        <v>342</v>
      </c>
      <c r="E35" s="126" t="s">
        <v>343</v>
      </c>
      <c r="F35" s="126" t="s">
        <v>344</v>
      </c>
      <c r="G35">
        <v>1233</v>
      </c>
      <c r="H35">
        <v>100</v>
      </c>
      <c r="I35" s="127" t="s">
        <v>345</v>
      </c>
    </row>
    <row r="36" spans="1:9" ht="45">
      <c r="A36" s="123" t="s">
        <v>375</v>
      </c>
      <c r="B36" s="124" t="s">
        <v>213</v>
      </c>
      <c r="C36" s="125" t="s">
        <v>168</v>
      </c>
      <c r="D36" s="126" t="s">
        <v>342</v>
      </c>
      <c r="E36" s="126" t="s">
        <v>343</v>
      </c>
      <c r="F36" s="126" t="s">
        <v>344</v>
      </c>
      <c r="G36">
        <v>331</v>
      </c>
      <c r="H36">
        <v>100</v>
      </c>
      <c r="I36" s="127" t="s">
        <v>345</v>
      </c>
    </row>
    <row r="37" spans="1:9" ht="45">
      <c r="A37" s="123" t="s">
        <v>376</v>
      </c>
      <c r="B37" s="128" t="s">
        <v>212</v>
      </c>
      <c r="C37" s="125" t="s">
        <v>168</v>
      </c>
      <c r="D37" s="126" t="s">
        <v>342</v>
      </c>
      <c r="E37" s="126" t="s">
        <v>343</v>
      </c>
      <c r="F37" s="126" t="s">
        <v>344</v>
      </c>
      <c r="G37">
        <v>84</v>
      </c>
      <c r="H37">
        <v>100</v>
      </c>
      <c r="I37" s="127" t="s">
        <v>345</v>
      </c>
    </row>
    <row r="38" spans="1:9" ht="45">
      <c r="A38" t="s">
        <v>377</v>
      </c>
      <c r="B38" s="128" t="s">
        <v>212</v>
      </c>
      <c r="C38" t="s">
        <v>169</v>
      </c>
      <c r="D38" s="126" t="s">
        <v>342</v>
      </c>
      <c r="E38" s="126" t="s">
        <v>343</v>
      </c>
      <c r="F38" s="126" t="s">
        <v>344</v>
      </c>
      <c r="G38">
        <v>5</v>
      </c>
      <c r="H38">
        <v>0</v>
      </c>
      <c r="I38" s="127" t="s">
        <v>345</v>
      </c>
    </row>
    <row r="39" spans="1:9" ht="60">
      <c r="A39" s="123" t="s">
        <v>378</v>
      </c>
      <c r="B39" s="128" t="s">
        <v>212</v>
      </c>
      <c r="C39" s="125" t="s">
        <v>169</v>
      </c>
      <c r="D39" s="126" t="s">
        <v>342</v>
      </c>
      <c r="E39" s="126" t="s">
        <v>343</v>
      </c>
      <c r="F39" s="126" t="s">
        <v>344</v>
      </c>
      <c r="G39">
        <v>12</v>
      </c>
      <c r="H39">
        <v>83.33</v>
      </c>
      <c r="I39" s="127" t="s">
        <v>345</v>
      </c>
    </row>
    <row r="40" spans="1:9" ht="45">
      <c r="A40" s="123" t="s">
        <v>379</v>
      </c>
      <c r="B40" s="128" t="s">
        <v>212</v>
      </c>
      <c r="C40" s="125" t="s">
        <v>169</v>
      </c>
      <c r="D40" s="126" t="s">
        <v>342</v>
      </c>
      <c r="E40" s="126" t="s">
        <v>343</v>
      </c>
      <c r="F40" s="126" t="s">
        <v>344</v>
      </c>
      <c r="G40">
        <v>19</v>
      </c>
      <c r="H40">
        <v>100</v>
      </c>
      <c r="I40" s="127" t="s">
        <v>345</v>
      </c>
    </row>
    <row r="41" spans="1:9" ht="45">
      <c r="A41" s="123" t="s">
        <v>380</v>
      </c>
      <c r="B41" s="124" t="s">
        <v>221</v>
      </c>
      <c r="C41" s="125" t="s">
        <v>169</v>
      </c>
      <c r="D41" s="126" t="s">
        <v>342</v>
      </c>
      <c r="E41" s="126" t="s">
        <v>343</v>
      </c>
      <c r="F41" s="126" t="s">
        <v>344</v>
      </c>
      <c r="G41">
        <v>17</v>
      </c>
      <c r="H41">
        <v>100</v>
      </c>
      <c r="I41" s="127" t="s">
        <v>345</v>
      </c>
    </row>
    <row r="42" spans="1:9" ht="45">
      <c r="A42" s="123" t="s">
        <v>381</v>
      </c>
      <c r="B42" s="124" t="s">
        <v>213</v>
      </c>
      <c r="C42" s="125" t="s">
        <v>174</v>
      </c>
      <c r="D42" s="126" t="s">
        <v>342</v>
      </c>
      <c r="E42" s="126" t="s">
        <v>343</v>
      </c>
      <c r="F42" s="126" t="s">
        <v>344</v>
      </c>
      <c r="G42">
        <v>7</v>
      </c>
      <c r="H42">
        <v>100</v>
      </c>
      <c r="I42" s="127" t="s">
        <v>345</v>
      </c>
    </row>
    <row r="43" spans="1:9" ht="45">
      <c r="A43" s="123" t="s">
        <v>382</v>
      </c>
      <c r="B43" s="128" t="s">
        <v>212</v>
      </c>
      <c r="C43" s="125" t="s">
        <v>175</v>
      </c>
      <c r="D43" s="126" t="s">
        <v>342</v>
      </c>
      <c r="E43" s="126" t="s">
        <v>343</v>
      </c>
      <c r="F43" s="126" t="s">
        <v>344</v>
      </c>
      <c r="G43">
        <v>77</v>
      </c>
      <c r="H43">
        <v>92.96</v>
      </c>
      <c r="I43" s="127" t="s">
        <v>345</v>
      </c>
    </row>
    <row r="44" spans="1:9" ht="45">
      <c r="A44" s="123" t="s">
        <v>383</v>
      </c>
      <c r="B44" s="128" t="s">
        <v>212</v>
      </c>
      <c r="C44" s="125" t="s">
        <v>175</v>
      </c>
      <c r="D44" s="126" t="s">
        <v>342</v>
      </c>
      <c r="E44" s="126" t="s">
        <v>343</v>
      </c>
      <c r="F44" s="126" t="s">
        <v>344</v>
      </c>
      <c r="G44">
        <v>116</v>
      </c>
      <c r="H44">
        <v>56.9</v>
      </c>
      <c r="I44" s="127" t="s">
        <v>345</v>
      </c>
    </row>
    <row r="45" spans="1:9" ht="45">
      <c r="A45" s="123" t="s">
        <v>384</v>
      </c>
      <c r="B45" s="128" t="s">
        <v>212</v>
      </c>
      <c r="C45" s="125" t="s">
        <v>175</v>
      </c>
      <c r="D45" s="126" t="s">
        <v>342</v>
      </c>
      <c r="E45" s="126" t="s">
        <v>343</v>
      </c>
      <c r="F45" s="126" t="s">
        <v>344</v>
      </c>
      <c r="G45">
        <v>13</v>
      </c>
      <c r="H45">
        <f>ROUND(100*7/13,2)</f>
        <v>53.85</v>
      </c>
      <c r="I45" s="127" t="s">
        <v>345</v>
      </c>
    </row>
    <row r="46" spans="1:9" ht="45">
      <c r="A46" s="123" t="s">
        <v>385</v>
      </c>
      <c r="B46" s="124" t="s">
        <v>213</v>
      </c>
      <c r="C46" s="125" t="s">
        <v>175</v>
      </c>
      <c r="D46" s="126" t="s">
        <v>342</v>
      </c>
      <c r="E46" s="126" t="s">
        <v>343</v>
      </c>
      <c r="F46" s="126" t="s">
        <v>344</v>
      </c>
      <c r="G46">
        <v>58</v>
      </c>
      <c r="H46">
        <v>100</v>
      </c>
      <c r="I46" s="127" t="s">
        <v>345</v>
      </c>
    </row>
    <row r="47" spans="1:9" ht="45">
      <c r="A47" s="123" t="s">
        <v>386</v>
      </c>
      <c r="B47" s="128" t="s">
        <v>212</v>
      </c>
      <c r="C47" s="125" t="s">
        <v>176</v>
      </c>
      <c r="D47" s="126" t="s">
        <v>342</v>
      </c>
      <c r="E47" s="126" t="s">
        <v>343</v>
      </c>
      <c r="F47" s="126" t="s">
        <v>344</v>
      </c>
      <c r="G47">
        <v>146</v>
      </c>
      <c r="H47">
        <v>100</v>
      </c>
      <c r="I47" s="127" t="s">
        <v>345</v>
      </c>
    </row>
    <row r="48" spans="1:9" ht="45">
      <c r="A48" s="123" t="s">
        <v>387</v>
      </c>
      <c r="B48" s="124" t="s">
        <v>213</v>
      </c>
      <c r="C48" s="125" t="s">
        <v>176</v>
      </c>
      <c r="D48" s="126" t="s">
        <v>342</v>
      </c>
      <c r="E48" s="126" t="s">
        <v>343</v>
      </c>
      <c r="F48" s="126" t="s">
        <v>344</v>
      </c>
      <c r="G48">
        <v>5812</v>
      </c>
      <c r="H48">
        <v>100</v>
      </c>
      <c r="I48" s="127" t="s">
        <v>345</v>
      </c>
    </row>
    <row r="49" spans="1:9" ht="45">
      <c r="A49" s="123" t="s">
        <v>388</v>
      </c>
      <c r="B49" s="128" t="s">
        <v>212</v>
      </c>
      <c r="C49" s="125" t="s">
        <v>179</v>
      </c>
      <c r="D49" s="126" t="s">
        <v>342</v>
      </c>
      <c r="E49" s="126" t="s">
        <v>343</v>
      </c>
      <c r="F49" s="126" t="s">
        <v>344</v>
      </c>
      <c r="G49">
        <v>62</v>
      </c>
      <c r="H49">
        <v>100</v>
      </c>
      <c r="I49" s="127" t="s">
        <v>345</v>
      </c>
    </row>
    <row r="50" spans="1:9" ht="45">
      <c r="A50" s="123" t="s">
        <v>389</v>
      </c>
      <c r="B50" s="128" t="s">
        <v>212</v>
      </c>
      <c r="C50" s="125" t="s">
        <v>179</v>
      </c>
      <c r="D50" s="126" t="s">
        <v>342</v>
      </c>
      <c r="E50" s="126" t="s">
        <v>343</v>
      </c>
      <c r="F50" s="126" t="s">
        <v>344</v>
      </c>
      <c r="G50">
        <v>227</v>
      </c>
      <c r="H50">
        <v>17.2</v>
      </c>
      <c r="I50" s="127" t="s">
        <v>345</v>
      </c>
    </row>
    <row r="51" spans="1:9" ht="45">
      <c r="A51" s="123" t="s">
        <v>390</v>
      </c>
      <c r="B51" s="124" t="s">
        <v>221</v>
      </c>
      <c r="C51" s="125" t="s">
        <v>179</v>
      </c>
      <c r="D51" s="126" t="s">
        <v>342</v>
      </c>
      <c r="E51" s="126" t="s">
        <v>343</v>
      </c>
      <c r="F51" s="126" t="s">
        <v>344</v>
      </c>
      <c r="G51">
        <v>4925</v>
      </c>
      <c r="H51">
        <v>100</v>
      </c>
      <c r="I51" s="127" t="s">
        <v>345</v>
      </c>
    </row>
    <row r="52" spans="1:9">
      <c r="A52" s="129"/>
      <c r="B52" s="126"/>
      <c r="C52" s="126"/>
      <c r="D52" s="126"/>
      <c r="E52" s="126"/>
      <c r="F52" s="126"/>
      <c r="G52" s="126"/>
      <c r="H52" s="126"/>
      <c r="I52" s="126"/>
    </row>
    <row r="53" spans="1:9">
      <c r="A53" s="7" t="s">
        <v>181</v>
      </c>
      <c r="B53" s="7"/>
      <c r="C53" s="18"/>
      <c r="D53" s="18"/>
      <c r="E53" s="18"/>
      <c r="F53" s="18"/>
      <c r="G53" s="18"/>
      <c r="H53" s="18"/>
      <c r="I53" s="18"/>
    </row>
    <row r="54" spans="1:9">
      <c r="A54" s="7" t="s">
        <v>212</v>
      </c>
      <c r="C54" s="18"/>
      <c r="D54" s="18"/>
      <c r="E54" s="18"/>
      <c r="F54" s="18"/>
      <c r="G54" s="18"/>
      <c r="H54" s="18"/>
      <c r="I54" s="18"/>
    </row>
    <row r="55" spans="1:9">
      <c r="A55" s="7" t="s">
        <v>213</v>
      </c>
      <c r="C55" s="18"/>
      <c r="D55" s="18"/>
      <c r="E55" s="18"/>
      <c r="F55" s="18"/>
      <c r="G55" s="18"/>
      <c r="H55" s="18"/>
      <c r="I55" s="18"/>
    </row>
    <row r="56" spans="1:9">
      <c r="A56" s="7" t="s">
        <v>221</v>
      </c>
      <c r="C56" s="18"/>
      <c r="D56" s="18"/>
      <c r="E56" s="18"/>
      <c r="F56" s="18"/>
      <c r="G56" s="18"/>
      <c r="H56" s="18"/>
      <c r="I56" s="18"/>
    </row>
    <row r="57" spans="1:9">
      <c r="A57" s="7" t="s">
        <v>214</v>
      </c>
      <c r="C57" s="18"/>
      <c r="D57" s="18"/>
      <c r="E57" s="18"/>
      <c r="F57" s="18"/>
      <c r="G57" s="18"/>
      <c r="H57" s="18"/>
      <c r="I57" s="18"/>
    </row>
    <row r="58" spans="1:9">
      <c r="A58" s="7" t="s">
        <v>194</v>
      </c>
      <c r="C58" s="18"/>
      <c r="D58" s="18"/>
      <c r="E58" s="18"/>
      <c r="F58" s="18"/>
      <c r="G58" s="18"/>
      <c r="H58" s="18"/>
      <c r="I58" s="18"/>
    </row>
    <row r="59" spans="1:9">
      <c r="A59" s="7" t="s">
        <v>287</v>
      </c>
      <c r="B59"/>
      <c r="C59"/>
      <c r="D59"/>
      <c r="E59"/>
      <c r="F59"/>
      <c r="G59"/>
      <c r="H59"/>
      <c r="I59"/>
    </row>
    <row r="62" spans="1:9">
      <c r="A62" s="93" t="s">
        <v>193</v>
      </c>
      <c r="B62" s="94"/>
      <c r="C62" s="95"/>
      <c r="D62"/>
      <c r="E62"/>
      <c r="F62"/>
      <c r="G62"/>
      <c r="H62"/>
      <c r="I62"/>
    </row>
    <row r="63" spans="1:9" ht="210">
      <c r="A63" s="106" t="s">
        <v>391</v>
      </c>
      <c r="B63" s="97" t="s">
        <v>448</v>
      </c>
      <c r="C63" s="84"/>
      <c r="D63"/>
      <c r="E63"/>
      <c r="F63"/>
      <c r="G63"/>
      <c r="H63"/>
      <c r="I63"/>
    </row>
    <row r="64" spans="1:9">
      <c r="A64" s="97"/>
      <c r="B64" s="97"/>
      <c r="C64" s="84"/>
      <c r="D64"/>
      <c r="E64"/>
      <c r="F64"/>
      <c r="G64"/>
      <c r="H64"/>
      <c r="I64"/>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G22"/>
  <sheetViews>
    <sheetView topLeftCell="A10" zoomScaleNormal="100" workbookViewId="0">
      <selection activeCell="B15" sqref="B15"/>
    </sheetView>
  </sheetViews>
  <sheetFormatPr defaultColWidth="9.06640625" defaultRowHeight="15"/>
  <cols>
    <col min="1" max="1" width="18.9296875" style="8" customWidth="1"/>
    <col min="2" max="2" width="24.19921875" style="8" customWidth="1"/>
    <col min="3" max="3" width="20.53125" style="8" customWidth="1"/>
    <col min="4" max="4" width="20.59765625" style="8" customWidth="1"/>
    <col min="5" max="5" width="21.06640625" style="8" customWidth="1"/>
    <col min="6" max="6" width="19.33203125" style="8" customWidth="1"/>
    <col min="7" max="7" width="25.33203125" style="8" customWidth="1"/>
    <col min="8" max="8" width="31.06640625" style="8" customWidth="1"/>
    <col min="9" max="9" width="23.796875" style="8" customWidth="1"/>
    <col min="10" max="16384" width="9.06640625" style="8"/>
  </cols>
  <sheetData>
    <row r="1" spans="1:7" ht="17.25">
      <c r="A1" s="6" t="s">
        <v>255</v>
      </c>
      <c r="B1" s="6"/>
    </row>
    <row r="2" spans="1:7" s="84" customFormat="1" ht="15.75">
      <c r="A2" s="81" t="s">
        <v>204</v>
      </c>
    </row>
    <row r="3" spans="1:7" s="84" customFormat="1" ht="15.75">
      <c r="A3" s="81" t="s">
        <v>205</v>
      </c>
    </row>
    <row r="4" spans="1:7" s="75" customFormat="1">
      <c r="A4" s="81" t="s">
        <v>209</v>
      </c>
    </row>
    <row r="5" spans="1:7">
      <c r="A5" s="79" t="s">
        <v>38</v>
      </c>
      <c r="B5" s="79" t="s">
        <v>39</v>
      </c>
      <c r="D5" s="31"/>
      <c r="E5" s="31"/>
      <c r="F5" s="31"/>
      <c r="G5" s="31"/>
    </row>
    <row r="6" spans="1:7">
      <c r="A6" s="112">
        <v>44378</v>
      </c>
      <c r="B6" s="116" t="s">
        <v>2</v>
      </c>
      <c r="D6" s="31"/>
      <c r="E6" s="31"/>
      <c r="F6" s="31"/>
      <c r="G6" s="31"/>
    </row>
    <row r="7" spans="1:7" ht="14.55" customHeight="1">
      <c r="B7" s="166" t="s">
        <v>132</v>
      </c>
      <c r="C7" s="168"/>
      <c r="D7" s="167"/>
    </row>
    <row r="8" spans="1:7" ht="60">
      <c r="A8" s="26" t="s">
        <v>315</v>
      </c>
      <c r="B8" s="5" t="s">
        <v>42</v>
      </c>
      <c r="C8" s="5" t="s">
        <v>52</v>
      </c>
      <c r="D8" s="5" t="s">
        <v>51</v>
      </c>
      <c r="E8" s="74" t="s">
        <v>186</v>
      </c>
      <c r="F8" s="74" t="s">
        <v>198</v>
      </c>
    </row>
    <row r="9" spans="1:7" ht="57">
      <c r="A9" s="130" t="s">
        <v>320</v>
      </c>
      <c r="B9" s="131" t="s">
        <v>394</v>
      </c>
      <c r="C9" s="131" t="s">
        <v>395</v>
      </c>
      <c r="D9" s="132"/>
      <c r="E9" s="30" t="s">
        <v>318</v>
      </c>
      <c r="F9" s="30" t="s">
        <v>400</v>
      </c>
    </row>
    <row r="10" spans="1:7" ht="45">
      <c r="A10" s="130" t="s">
        <v>392</v>
      </c>
      <c r="B10" s="131" t="s">
        <v>396</v>
      </c>
      <c r="C10" s="131" t="s">
        <v>397</v>
      </c>
      <c r="D10" s="131" t="s">
        <v>398</v>
      </c>
      <c r="E10" s="30" t="s">
        <v>318</v>
      </c>
      <c r="F10" s="30" t="s">
        <v>400</v>
      </c>
    </row>
    <row r="11" spans="1:7" ht="60">
      <c r="A11" s="130" t="s">
        <v>393</v>
      </c>
      <c r="B11" s="131" t="s">
        <v>399</v>
      </c>
      <c r="C11" s="131"/>
      <c r="D11" s="131"/>
      <c r="E11" s="30" t="s">
        <v>318</v>
      </c>
      <c r="F11" s="30" t="s">
        <v>400</v>
      </c>
    </row>
    <row r="12" spans="1:7">
      <c r="A12" s="105"/>
    </row>
    <row r="14" spans="1:7" ht="15.75">
      <c r="A14" s="93" t="s">
        <v>193</v>
      </c>
      <c r="B14" s="94"/>
      <c r="C14" s="95"/>
    </row>
    <row r="15" spans="1:7" ht="45">
      <c r="A15" s="97" t="s">
        <v>257</v>
      </c>
      <c r="B15" s="97" t="s">
        <v>401</v>
      </c>
      <c r="C15" s="84"/>
    </row>
    <row r="21" spans="1:2">
      <c r="A21" s="4"/>
      <c r="B21" s="4"/>
    </row>
    <row r="22" spans="1:2">
      <c r="A22" s="4"/>
      <c r="B22" s="4"/>
    </row>
  </sheetData>
  <mergeCells count="1">
    <mergeCell ref="B7:D7"/>
  </mergeCells>
  <hyperlinks>
    <hyperlink ref="B9" r:id="rId1" xr:uid="{9B32046B-C759-41A0-A324-92ACFC20E407}"/>
    <hyperlink ref="B11" r:id="rId2" xr:uid="{E2068EB6-E08B-4E83-B227-FCF3CDEBF74A}"/>
    <hyperlink ref="C9" r:id="rId3" xr:uid="{014375A6-0F55-47BE-BD4D-E8284AFD31B0}"/>
    <hyperlink ref="B10" r:id="rId4" xr:uid="{147E7F91-828C-4ED3-BEFC-5D64698F4E46}"/>
    <hyperlink ref="C10" r:id="rId5" xr:uid="{67E74A1D-5DF8-4F75-9AC5-947C270DEDB9}"/>
    <hyperlink ref="D10" r:id="rId6" xr:uid="{F89EA900-8D4E-45A3-891A-58413B11FD66}"/>
  </hyperlinks>
  <pageMargins left="0.7" right="0.7" top="0.75" bottom="0.75" header="0.3" footer="0.3"/>
  <pageSetup paperSize="9" scale="94" orientation="landscape" horizontalDpi="4294967293"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I101"/>
  <sheetViews>
    <sheetView topLeftCell="A95" zoomScale="85" zoomScaleNormal="85" workbookViewId="0">
      <selection activeCell="B101" sqref="B101"/>
    </sheetView>
  </sheetViews>
  <sheetFormatPr defaultColWidth="9.06640625" defaultRowHeight="15"/>
  <cols>
    <col min="1" max="1" width="27.59765625" style="8" customWidth="1"/>
    <col min="2" max="2" width="26.06640625" style="8" customWidth="1"/>
    <col min="3" max="3" width="25.33203125" style="8" customWidth="1"/>
    <col min="4" max="4" width="24.9296875" style="8" customWidth="1"/>
    <col min="5" max="5" width="29.46484375" style="8" customWidth="1"/>
    <col min="6" max="6" width="17.53125" style="8" customWidth="1"/>
    <col min="7" max="16384" width="9.06640625" style="8"/>
  </cols>
  <sheetData>
    <row r="1" spans="1:6" s="75" customFormat="1">
      <c r="A1" s="81" t="s">
        <v>209</v>
      </c>
    </row>
    <row r="2" spans="1:6" ht="17.25">
      <c r="A2" s="6" t="s">
        <v>187</v>
      </c>
    </row>
    <row r="3" spans="1:6">
      <c r="A3" s="81" t="s">
        <v>207</v>
      </c>
    </row>
    <row r="4" spans="1:6" s="84" customFormat="1" ht="15.75">
      <c r="A4" s="81" t="s">
        <v>208</v>
      </c>
    </row>
    <row r="5" spans="1:6" ht="15" customHeight="1">
      <c r="A5" s="79" t="s">
        <v>38</v>
      </c>
      <c r="B5" s="79" t="s">
        <v>39</v>
      </c>
    </row>
    <row r="6" spans="1:6" ht="20.45" customHeight="1">
      <c r="A6" s="112">
        <v>44470</v>
      </c>
      <c r="B6" s="116" t="s">
        <v>2</v>
      </c>
      <c r="F6" s="27"/>
    </row>
    <row r="7" spans="1:6" ht="30">
      <c r="A7" s="1" t="s">
        <v>219</v>
      </c>
      <c r="B7" s="5" t="s">
        <v>31</v>
      </c>
      <c r="C7" s="5" t="s">
        <v>55</v>
      </c>
      <c r="D7" s="5" t="s">
        <v>296</v>
      </c>
      <c r="E7" s="5" t="s">
        <v>404</v>
      </c>
    </row>
    <row r="8" spans="1:6">
      <c r="A8" s="133" t="s">
        <v>320</v>
      </c>
      <c r="B8" s="115" t="s">
        <v>402</v>
      </c>
      <c r="C8" s="33">
        <v>30</v>
      </c>
      <c r="D8" s="33">
        <v>30</v>
      </c>
      <c r="E8" s="33">
        <v>112</v>
      </c>
    </row>
    <row r="9" spans="1:6">
      <c r="A9" s="133" t="s">
        <v>403</v>
      </c>
      <c r="B9" s="115" t="s">
        <v>402</v>
      </c>
      <c r="C9" s="33">
        <v>178</v>
      </c>
      <c r="D9" s="33">
        <v>1073</v>
      </c>
      <c r="E9" s="134">
        <f>1728+1459+1073</f>
        <v>4260</v>
      </c>
    </row>
    <row r="10" spans="1:6" ht="30">
      <c r="A10" s="23" t="s">
        <v>56</v>
      </c>
      <c r="B10" s="5" t="s">
        <v>57</v>
      </c>
      <c r="C10" s="5" t="s">
        <v>58</v>
      </c>
      <c r="D10" s="5"/>
    </row>
    <row r="11" spans="1:6" ht="167.25">
      <c r="A11" s="15" t="s">
        <v>212</v>
      </c>
      <c r="B11" s="9">
        <v>58.99</v>
      </c>
      <c r="C11" s="135" t="s">
        <v>405</v>
      </c>
      <c r="D11" s="22"/>
    </row>
    <row r="12" spans="1:6" ht="65.25">
      <c r="A12" s="15" t="s">
        <v>213</v>
      </c>
      <c r="B12" s="9">
        <v>7.87</v>
      </c>
      <c r="C12" s="135" t="s">
        <v>406</v>
      </c>
      <c r="D12" s="22"/>
    </row>
    <row r="13" spans="1:6" ht="154.5">
      <c r="A13" s="15" t="s">
        <v>221</v>
      </c>
      <c r="B13" s="9">
        <v>23.03</v>
      </c>
      <c r="C13" s="136" t="s">
        <v>407</v>
      </c>
      <c r="D13" s="22"/>
    </row>
    <row r="14" spans="1:6" ht="45">
      <c r="A14" s="15" t="s">
        <v>214</v>
      </c>
      <c r="B14" s="9">
        <v>1.1200000000000001</v>
      </c>
      <c r="C14" s="49" t="s">
        <v>408</v>
      </c>
      <c r="D14" s="22"/>
    </row>
    <row r="15" spans="1:6" ht="75">
      <c r="A15" s="15" t="s">
        <v>194</v>
      </c>
      <c r="B15" s="9">
        <v>8.99</v>
      </c>
      <c r="C15" s="49" t="s">
        <v>409</v>
      </c>
      <c r="D15" s="22"/>
    </row>
    <row r="16" spans="1:6">
      <c r="A16" s="23" t="s">
        <v>237</v>
      </c>
      <c r="B16" s="5" t="s">
        <v>61</v>
      </c>
      <c r="C16" s="9"/>
      <c r="D16" s="22"/>
    </row>
    <row r="17" spans="1:9">
      <c r="A17" s="29" t="s">
        <v>137</v>
      </c>
      <c r="B17" s="14"/>
      <c r="C17" s="13"/>
      <c r="D17" s="22"/>
      <c r="E17"/>
      <c r="F17"/>
      <c r="G17"/>
      <c r="H17"/>
      <c r="I17"/>
    </row>
    <row r="18" spans="1:9">
      <c r="A18" s="29" t="s">
        <v>138</v>
      </c>
      <c r="B18" s="14"/>
      <c r="C18" s="13"/>
      <c r="D18" s="22"/>
      <c r="E18"/>
      <c r="F18"/>
      <c r="G18"/>
      <c r="H18"/>
      <c r="I18"/>
    </row>
    <row r="19" spans="1:9">
      <c r="A19" s="29" t="s">
        <v>232</v>
      </c>
      <c r="B19" s="14"/>
      <c r="C19" s="13"/>
      <c r="D19" s="22"/>
      <c r="E19"/>
      <c r="F19"/>
      <c r="G19"/>
      <c r="H19"/>
      <c r="I19"/>
    </row>
    <row r="20" spans="1:9">
      <c r="A20" s="29" t="s">
        <v>139</v>
      </c>
      <c r="B20" s="14">
        <v>0.56000000000000005</v>
      </c>
      <c r="C20" s="13"/>
      <c r="D20" s="22"/>
      <c r="E20"/>
      <c r="F20"/>
      <c r="G20"/>
      <c r="H20"/>
      <c r="I20"/>
    </row>
    <row r="21" spans="1:9">
      <c r="A21" s="29" t="s">
        <v>233</v>
      </c>
      <c r="B21" s="14"/>
      <c r="C21" s="13"/>
      <c r="D21" s="22"/>
      <c r="E21"/>
      <c r="F21"/>
      <c r="G21"/>
      <c r="H21"/>
      <c r="I21"/>
    </row>
    <row r="22" spans="1:9">
      <c r="A22" s="29" t="s">
        <v>140</v>
      </c>
      <c r="B22" s="14"/>
      <c r="C22" s="13"/>
      <c r="D22" s="22"/>
      <c r="E22"/>
      <c r="F22"/>
      <c r="G22"/>
      <c r="H22"/>
      <c r="I22"/>
    </row>
    <row r="23" spans="1:9">
      <c r="A23" s="29" t="s">
        <v>141</v>
      </c>
      <c r="B23" s="14">
        <v>1.69</v>
      </c>
      <c r="C23" s="13"/>
      <c r="D23" s="22"/>
      <c r="E23"/>
      <c r="F23"/>
      <c r="G23"/>
      <c r="H23"/>
      <c r="I23"/>
    </row>
    <row r="24" spans="1:9">
      <c r="A24" s="29" t="s">
        <v>142</v>
      </c>
      <c r="B24" s="14"/>
      <c r="C24" s="13"/>
      <c r="D24" s="22"/>
      <c r="E24"/>
      <c r="F24"/>
      <c r="G24"/>
      <c r="H24"/>
      <c r="I24"/>
    </row>
    <row r="25" spans="1:9">
      <c r="A25" s="29" t="s">
        <v>143</v>
      </c>
      <c r="B25" s="14"/>
      <c r="C25" s="13"/>
      <c r="D25" s="22"/>
      <c r="E25"/>
      <c r="F25"/>
      <c r="G25"/>
      <c r="H25"/>
      <c r="I25"/>
    </row>
    <row r="26" spans="1:9">
      <c r="A26" s="29" t="s">
        <v>144</v>
      </c>
      <c r="B26" s="14">
        <v>0.56000000000000005</v>
      </c>
      <c r="C26" s="13"/>
      <c r="D26" s="22"/>
      <c r="E26"/>
      <c r="F26"/>
      <c r="G26"/>
      <c r="H26"/>
      <c r="I26"/>
    </row>
    <row r="27" spans="1:9">
      <c r="A27" s="29" t="s">
        <v>297</v>
      </c>
      <c r="B27" s="14">
        <v>0.56000000000000005</v>
      </c>
      <c r="C27" s="13"/>
      <c r="D27" s="22"/>
      <c r="E27"/>
      <c r="F27"/>
      <c r="G27"/>
      <c r="H27"/>
      <c r="I27"/>
    </row>
    <row r="28" spans="1:9">
      <c r="A28" s="29" t="s">
        <v>145</v>
      </c>
      <c r="B28" s="14"/>
      <c r="C28" s="13"/>
      <c r="D28" s="22"/>
      <c r="E28"/>
      <c r="F28"/>
      <c r="G28"/>
      <c r="H28"/>
      <c r="I28"/>
    </row>
    <row r="29" spans="1:9">
      <c r="A29" s="29" t="s">
        <v>146</v>
      </c>
      <c r="B29" s="14">
        <v>1.69</v>
      </c>
      <c r="C29" s="13"/>
      <c r="D29" s="22"/>
      <c r="E29"/>
      <c r="F29"/>
      <c r="G29"/>
      <c r="H29"/>
      <c r="I29"/>
    </row>
    <row r="30" spans="1:9">
      <c r="A30" s="29" t="s">
        <v>147</v>
      </c>
      <c r="B30" s="14"/>
      <c r="C30" s="13"/>
      <c r="D30" s="22"/>
      <c r="E30"/>
      <c r="F30"/>
      <c r="G30"/>
      <c r="H30"/>
      <c r="I30"/>
    </row>
    <row r="31" spans="1:9">
      <c r="A31" s="29" t="s">
        <v>148</v>
      </c>
      <c r="B31" s="14">
        <v>1.1200000000000001</v>
      </c>
      <c r="C31" s="13"/>
      <c r="D31" s="22"/>
      <c r="E31"/>
      <c r="F31"/>
      <c r="G31"/>
      <c r="H31"/>
      <c r="I31"/>
    </row>
    <row r="32" spans="1:9">
      <c r="A32" s="29" t="s">
        <v>149</v>
      </c>
      <c r="B32" s="14">
        <v>8.99</v>
      </c>
      <c r="C32" s="13"/>
      <c r="D32" s="22"/>
      <c r="E32"/>
      <c r="F32"/>
      <c r="G32"/>
      <c r="H32"/>
      <c r="I32"/>
    </row>
    <row r="33" spans="1:9">
      <c r="A33" s="29" t="s">
        <v>234</v>
      </c>
      <c r="B33" s="14"/>
      <c r="C33" s="13"/>
      <c r="D33" s="22"/>
      <c r="E33"/>
      <c r="F33"/>
      <c r="G33"/>
      <c r="H33"/>
      <c r="I33"/>
    </row>
    <row r="34" spans="1:9">
      <c r="A34" s="29" t="s">
        <v>150</v>
      </c>
      <c r="B34" s="14">
        <v>3.37</v>
      </c>
      <c r="C34" s="13"/>
      <c r="D34" s="22"/>
      <c r="E34"/>
      <c r="F34"/>
      <c r="G34"/>
      <c r="H34"/>
      <c r="I34"/>
    </row>
    <row r="35" spans="1:9">
      <c r="A35" s="29" t="s">
        <v>151</v>
      </c>
      <c r="B35" s="14">
        <v>1.1200000000000001</v>
      </c>
      <c r="C35" s="13"/>
      <c r="D35" s="22"/>
      <c r="E35"/>
      <c r="F35"/>
      <c r="G35"/>
      <c r="H35"/>
      <c r="I35"/>
    </row>
    <row r="36" spans="1:9">
      <c r="A36" s="29" t="s">
        <v>152</v>
      </c>
      <c r="B36" s="14">
        <v>0.56000000000000005</v>
      </c>
      <c r="C36" s="13"/>
      <c r="D36" s="22"/>
      <c r="E36"/>
      <c r="F36"/>
      <c r="G36"/>
      <c r="H36"/>
      <c r="I36"/>
    </row>
    <row r="37" spans="1:9">
      <c r="A37" s="29" t="s">
        <v>153</v>
      </c>
      <c r="B37" s="14">
        <v>0.56000000000000005</v>
      </c>
      <c r="C37" s="13"/>
      <c r="D37" s="22"/>
      <c r="E37"/>
      <c r="F37"/>
      <c r="G37"/>
      <c r="H37"/>
      <c r="I37"/>
    </row>
    <row r="38" spans="1:9">
      <c r="A38" s="29" t="s">
        <v>154</v>
      </c>
      <c r="B38" s="14">
        <v>2.25</v>
      </c>
      <c r="C38" s="13"/>
      <c r="D38" s="22"/>
      <c r="E38"/>
      <c r="F38"/>
      <c r="G38"/>
      <c r="H38"/>
      <c r="I38"/>
    </row>
    <row r="39" spans="1:9">
      <c r="A39" s="29" t="s">
        <v>155</v>
      </c>
      <c r="B39" s="14">
        <v>11.8</v>
      </c>
      <c r="C39" s="13"/>
      <c r="D39" s="22"/>
      <c r="E39"/>
      <c r="F39"/>
      <c r="G39"/>
      <c r="H39"/>
      <c r="I39"/>
    </row>
    <row r="40" spans="1:9">
      <c r="A40" s="29" t="s">
        <v>156</v>
      </c>
      <c r="B40" s="14"/>
      <c r="C40" s="13"/>
      <c r="D40" s="22"/>
      <c r="E40"/>
      <c r="F40"/>
      <c r="G40"/>
      <c r="H40"/>
      <c r="I40"/>
    </row>
    <row r="41" spans="1:9">
      <c r="A41" s="29" t="s">
        <v>157</v>
      </c>
      <c r="B41" s="14"/>
      <c r="C41" s="13"/>
      <c r="D41" s="22"/>
      <c r="E41"/>
      <c r="F41"/>
      <c r="G41"/>
      <c r="H41"/>
      <c r="I41"/>
    </row>
    <row r="42" spans="1:9">
      <c r="A42" s="29" t="s">
        <v>158</v>
      </c>
      <c r="B42" s="14">
        <v>0.56000000000000005</v>
      </c>
      <c r="C42" s="13"/>
      <c r="D42" s="22"/>
      <c r="E42"/>
      <c r="F42"/>
      <c r="G42"/>
      <c r="H42"/>
      <c r="I42"/>
    </row>
    <row r="43" spans="1:9">
      <c r="A43" s="29" t="s">
        <v>159</v>
      </c>
      <c r="B43" s="14"/>
      <c r="C43" s="13"/>
      <c r="D43" s="22"/>
    </row>
    <row r="44" spans="1:9">
      <c r="A44" s="29" t="s">
        <v>160</v>
      </c>
      <c r="B44" s="14">
        <v>1.69</v>
      </c>
      <c r="C44" s="13"/>
      <c r="D44" s="22"/>
    </row>
    <row r="45" spans="1:9">
      <c r="A45" s="29" t="s">
        <v>161</v>
      </c>
      <c r="B45" s="14"/>
      <c r="C45" s="13"/>
      <c r="D45" s="22"/>
    </row>
    <row r="46" spans="1:9">
      <c r="A46" s="29" t="s">
        <v>162</v>
      </c>
      <c r="B46" s="14"/>
      <c r="C46" s="13"/>
      <c r="D46" s="22"/>
    </row>
    <row r="47" spans="1:9">
      <c r="A47" s="29" t="s">
        <v>163</v>
      </c>
      <c r="B47" s="14"/>
      <c r="C47" s="13"/>
      <c r="D47" s="22"/>
    </row>
    <row r="48" spans="1:9">
      <c r="A48" s="29" t="s">
        <v>164</v>
      </c>
      <c r="B48" s="14">
        <v>3.93</v>
      </c>
      <c r="C48" s="13"/>
      <c r="D48" s="22"/>
    </row>
    <row r="49" spans="1:4">
      <c r="A49" s="29" t="s">
        <v>165</v>
      </c>
      <c r="B49" s="14"/>
      <c r="C49" s="13"/>
      <c r="D49" s="22"/>
    </row>
    <row r="50" spans="1:4">
      <c r="A50" s="29" t="s">
        <v>166</v>
      </c>
      <c r="B50" s="14">
        <v>1.69</v>
      </c>
      <c r="C50" s="13"/>
      <c r="D50" s="22"/>
    </row>
    <row r="51" spans="1:4">
      <c r="A51" s="29" t="s">
        <v>167</v>
      </c>
      <c r="B51" s="14"/>
      <c r="C51" s="13"/>
      <c r="D51" s="22"/>
    </row>
    <row r="52" spans="1:4">
      <c r="A52" s="29" t="s">
        <v>168</v>
      </c>
      <c r="B52" s="14">
        <v>6.18</v>
      </c>
      <c r="C52" s="13"/>
      <c r="D52" s="22"/>
    </row>
    <row r="53" spans="1:4">
      <c r="A53" s="29" t="s">
        <v>169</v>
      </c>
      <c r="B53" s="14">
        <v>0.56000000000000005</v>
      </c>
      <c r="C53" s="13"/>
      <c r="D53" s="22"/>
    </row>
    <row r="54" spans="1:4">
      <c r="A54" s="29" t="s">
        <v>170</v>
      </c>
      <c r="B54" s="14">
        <v>1.1200000000000001</v>
      </c>
      <c r="C54" s="13"/>
      <c r="D54" s="22"/>
    </row>
    <row r="55" spans="1:4">
      <c r="A55" s="29" t="s">
        <v>171</v>
      </c>
      <c r="B55" s="14"/>
      <c r="C55" s="13"/>
      <c r="D55" s="22"/>
    </row>
    <row r="56" spans="1:4">
      <c r="A56" s="29" t="s">
        <v>172</v>
      </c>
      <c r="B56" s="14"/>
      <c r="C56" s="13"/>
      <c r="D56" s="22"/>
    </row>
    <row r="57" spans="1:4">
      <c r="A57" s="29" t="s">
        <v>173</v>
      </c>
      <c r="B57" s="14"/>
      <c r="C57" s="13"/>
      <c r="D57" s="22"/>
    </row>
    <row r="58" spans="1:4">
      <c r="A58" s="29" t="s">
        <v>174</v>
      </c>
      <c r="B58" s="14"/>
      <c r="C58" s="13"/>
      <c r="D58" s="22"/>
    </row>
    <row r="59" spans="1:4">
      <c r="A59" s="29" t="s">
        <v>175</v>
      </c>
      <c r="B59" s="14">
        <v>15.73</v>
      </c>
      <c r="C59" s="13"/>
      <c r="D59" s="22"/>
    </row>
    <row r="60" spans="1:4">
      <c r="A60" s="29" t="s">
        <v>176</v>
      </c>
      <c r="B60" s="14">
        <v>2.25</v>
      </c>
      <c r="C60" s="13"/>
      <c r="D60" s="22"/>
    </row>
    <row r="61" spans="1:4">
      <c r="A61" s="29" t="s">
        <v>177</v>
      </c>
      <c r="B61" s="14">
        <v>0.56000000000000005</v>
      </c>
      <c r="C61" s="13"/>
      <c r="D61" s="22"/>
    </row>
    <row r="62" spans="1:4">
      <c r="A62" s="29" t="s">
        <v>235</v>
      </c>
      <c r="B62" s="14">
        <v>0.56000000000000005</v>
      </c>
      <c r="C62" s="13"/>
      <c r="D62" s="22"/>
    </row>
    <row r="63" spans="1:4">
      <c r="A63" s="29" t="s">
        <v>178</v>
      </c>
      <c r="B63" s="14"/>
      <c r="C63" s="13"/>
      <c r="D63" s="22"/>
    </row>
    <row r="64" spans="1:4">
      <c r="A64" s="29" t="s">
        <v>179</v>
      </c>
      <c r="B64" s="14">
        <v>19.100000000000001</v>
      </c>
      <c r="C64" s="13"/>
      <c r="D64" s="22"/>
    </row>
    <row r="65" spans="1:4">
      <c r="A65" s="29" t="s">
        <v>236</v>
      </c>
      <c r="B65" s="14"/>
      <c r="C65" s="13"/>
      <c r="D65" s="22"/>
    </row>
    <row r="66" spans="1:4">
      <c r="A66" s="102" t="s">
        <v>239</v>
      </c>
      <c r="B66" s="14">
        <v>88.76</v>
      </c>
      <c r="C66" s="13"/>
      <c r="D66" s="22"/>
    </row>
    <row r="67" spans="1:4">
      <c r="A67" s="29" t="s">
        <v>130</v>
      </c>
      <c r="B67" s="14">
        <v>0.56000000000000005</v>
      </c>
      <c r="C67" s="13"/>
      <c r="D67" s="22"/>
    </row>
    <row r="68" spans="1:4">
      <c r="A68" s="29" t="s">
        <v>225</v>
      </c>
      <c r="B68" s="14">
        <v>5.62</v>
      </c>
      <c r="C68" s="13"/>
      <c r="D68" s="22"/>
    </row>
    <row r="69" spans="1:4">
      <c r="A69" s="29" t="s">
        <v>226</v>
      </c>
      <c r="B69" s="14">
        <v>1.1200000000000001</v>
      </c>
      <c r="C69" s="13"/>
      <c r="D69" s="22"/>
    </row>
    <row r="70" spans="1:4">
      <c r="A70" s="29" t="s">
        <v>228</v>
      </c>
      <c r="B70" s="14"/>
      <c r="C70" s="13"/>
      <c r="D70" s="22"/>
    </row>
    <row r="71" spans="1:4">
      <c r="A71" s="29" t="s">
        <v>229</v>
      </c>
      <c r="B71" s="14"/>
      <c r="C71" s="13"/>
      <c r="D71" s="22"/>
    </row>
    <row r="72" spans="1:4">
      <c r="A72" s="29" t="s">
        <v>227</v>
      </c>
      <c r="B72" s="14">
        <v>3.93</v>
      </c>
      <c r="C72" s="13"/>
      <c r="D72" s="22"/>
    </row>
    <row r="73" spans="1:4">
      <c r="A73" s="7" t="s">
        <v>129</v>
      </c>
    </row>
    <row r="74" spans="1:4">
      <c r="A74" s="7" t="s">
        <v>197</v>
      </c>
    </row>
    <row r="75" spans="1:4">
      <c r="A75" s="7" t="s">
        <v>59</v>
      </c>
    </row>
    <row r="76" spans="1:4">
      <c r="A76" s="7" t="s">
        <v>60</v>
      </c>
    </row>
    <row r="77" spans="1:4">
      <c r="A77" s="25" t="s">
        <v>238</v>
      </c>
    </row>
    <row r="78" spans="1:4">
      <c r="A78" s="25" t="s">
        <v>131</v>
      </c>
    </row>
    <row r="79" spans="1:4">
      <c r="A79" s="25"/>
    </row>
    <row r="81" spans="1:5" ht="17.25">
      <c r="A81" s="6" t="s">
        <v>247</v>
      </c>
      <c r="B81" s="85"/>
      <c r="C81" s="85"/>
      <c r="D81" s="85"/>
      <c r="E81" s="85"/>
    </row>
    <row r="82" spans="1:5" s="84" customFormat="1" ht="15.75">
      <c r="A82" s="81" t="s">
        <v>201</v>
      </c>
    </row>
    <row r="83" spans="1:5" ht="15" customHeight="1">
      <c r="A83" s="79" t="s">
        <v>38</v>
      </c>
      <c r="B83" s="79" t="s">
        <v>39</v>
      </c>
      <c r="D83" s="85"/>
      <c r="E83" s="85"/>
    </row>
    <row r="84" spans="1:5" ht="15.75">
      <c r="A84" s="112">
        <v>44470</v>
      </c>
      <c r="B84" s="116" t="s">
        <v>2</v>
      </c>
      <c r="D84" s="85"/>
      <c r="E84" s="85"/>
    </row>
    <row r="85" spans="1:5" ht="54" customHeight="1">
      <c r="A85" s="1" t="s">
        <v>32</v>
      </c>
      <c r="B85" s="5" t="s">
        <v>33</v>
      </c>
      <c r="C85" s="5" t="s">
        <v>37</v>
      </c>
      <c r="D85" s="5" t="s">
        <v>34</v>
      </c>
      <c r="E85" s="5" t="s">
        <v>36</v>
      </c>
    </row>
    <row r="86" spans="1:5" ht="40.5">
      <c r="A86" s="137" t="s">
        <v>413</v>
      </c>
      <c r="B86" s="138">
        <v>43024</v>
      </c>
      <c r="C86" s="33"/>
      <c r="D86" s="139" t="s">
        <v>46</v>
      </c>
      <c r="E86" s="143">
        <v>34</v>
      </c>
    </row>
    <row r="87" spans="1:5" ht="27">
      <c r="A87" s="137" t="s">
        <v>414</v>
      </c>
      <c r="B87" s="138">
        <v>43024</v>
      </c>
      <c r="C87" s="33"/>
      <c r="D87" s="139" t="s">
        <v>46</v>
      </c>
      <c r="E87" s="143">
        <v>181</v>
      </c>
    </row>
    <row r="88" spans="1:5" ht="40.5">
      <c r="A88" s="137" t="s">
        <v>415</v>
      </c>
      <c r="B88" s="138">
        <v>43046</v>
      </c>
      <c r="C88" s="33"/>
      <c r="D88" s="139" t="s">
        <v>46</v>
      </c>
      <c r="E88" s="143">
        <v>53</v>
      </c>
    </row>
    <row r="89" spans="1:5" ht="27">
      <c r="A89" s="137" t="s">
        <v>416</v>
      </c>
      <c r="B89" s="138">
        <v>43171</v>
      </c>
      <c r="C89" s="33"/>
      <c r="D89" s="139" t="s">
        <v>46</v>
      </c>
      <c r="E89" s="143">
        <v>39</v>
      </c>
    </row>
    <row r="90" spans="1:5" ht="67.5">
      <c r="A90" s="137" t="s">
        <v>417</v>
      </c>
      <c r="B90" s="138">
        <v>43333</v>
      </c>
      <c r="C90" s="33"/>
      <c r="D90" s="139" t="s">
        <v>46</v>
      </c>
      <c r="E90" s="143">
        <v>146</v>
      </c>
    </row>
    <row r="91" spans="1:5" ht="54">
      <c r="A91" s="137" t="s">
        <v>418</v>
      </c>
      <c r="B91" s="138">
        <v>43340</v>
      </c>
      <c r="C91" s="33"/>
      <c r="D91" s="139" t="s">
        <v>46</v>
      </c>
      <c r="E91" s="143">
        <v>93</v>
      </c>
    </row>
    <row r="92" spans="1:5" ht="40.5">
      <c r="A92" s="137" t="s">
        <v>419</v>
      </c>
      <c r="B92" s="138">
        <v>43480</v>
      </c>
      <c r="C92" s="33"/>
      <c r="D92" s="139" t="s">
        <v>46</v>
      </c>
      <c r="E92" s="143">
        <v>202</v>
      </c>
    </row>
    <row r="93" spans="1:5" ht="27">
      <c r="A93" s="137" t="s">
        <v>420</v>
      </c>
      <c r="B93" s="138">
        <v>43521</v>
      </c>
      <c r="C93" s="33"/>
      <c r="D93" s="139" t="s">
        <v>46</v>
      </c>
      <c r="E93" s="143">
        <v>340</v>
      </c>
    </row>
    <row r="94" spans="1:5" ht="40.5">
      <c r="A94" s="137" t="s">
        <v>421</v>
      </c>
      <c r="B94" s="138">
        <v>43548</v>
      </c>
      <c r="C94" s="33"/>
      <c r="D94" s="139" t="s">
        <v>46</v>
      </c>
      <c r="E94" s="143">
        <v>223</v>
      </c>
    </row>
    <row r="95" spans="1:5" ht="40.9" thickBot="1">
      <c r="A95" s="140" t="s">
        <v>422</v>
      </c>
      <c r="B95" s="141">
        <v>44102</v>
      </c>
      <c r="C95" s="85"/>
      <c r="D95" s="139" t="s">
        <v>46</v>
      </c>
      <c r="E95" s="144">
        <v>141</v>
      </c>
    </row>
    <row r="96" spans="1:5" ht="27.4" thickBot="1">
      <c r="A96" s="140" t="s">
        <v>423</v>
      </c>
      <c r="B96" s="142"/>
      <c r="C96" s="85"/>
      <c r="D96" s="139" t="s">
        <v>46</v>
      </c>
      <c r="E96" s="144">
        <v>48</v>
      </c>
    </row>
    <row r="97" spans="1:5" ht="15.75">
      <c r="A97" s="7"/>
      <c r="B97" s="85"/>
      <c r="C97" s="85"/>
      <c r="D97" s="85"/>
      <c r="E97" s="85"/>
    </row>
    <row r="98" spans="1:5" ht="15.75">
      <c r="A98" s="85"/>
      <c r="B98" s="85"/>
      <c r="C98" s="85"/>
      <c r="D98" s="85"/>
      <c r="E98" s="85"/>
    </row>
    <row r="99" spans="1:5" ht="15.75">
      <c r="A99" s="93" t="s">
        <v>193</v>
      </c>
      <c r="B99" s="94"/>
      <c r="C99" s="95"/>
    </row>
    <row r="100" spans="1:5" ht="120">
      <c r="A100" s="97" t="s">
        <v>202</v>
      </c>
      <c r="B100" s="97" t="s">
        <v>411</v>
      </c>
      <c r="C100" s="98"/>
    </row>
    <row r="101" spans="1:5" ht="60">
      <c r="A101" s="51" t="s">
        <v>256</v>
      </c>
      <c r="B101" s="97" t="s">
        <v>412</v>
      </c>
      <c r="C101" s="51"/>
    </row>
  </sheetData>
  <pageMargins left="0.7" right="0.7" top="0.75" bottom="0.75" header="0.3" footer="0.3"/>
  <pageSetup paperSize="9" scale="74"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G95"/>
  <sheetViews>
    <sheetView topLeftCell="A13" zoomScale="85" zoomScaleNormal="85" workbookViewId="0">
      <selection activeCell="A93" sqref="A93"/>
    </sheetView>
  </sheetViews>
  <sheetFormatPr defaultColWidth="8.9296875" defaultRowHeight="15.75"/>
  <cols>
    <col min="1" max="1" width="19.9296875" style="84" customWidth="1"/>
    <col min="2" max="2" width="11.9296875" style="84" customWidth="1"/>
    <col min="3" max="3" width="14.06640625" style="84" customWidth="1"/>
    <col min="4" max="4" width="14.9296875" style="84" customWidth="1"/>
    <col min="5" max="5" width="14.796875" style="84" customWidth="1"/>
    <col min="6" max="6" width="17" style="84" customWidth="1"/>
    <col min="7" max="16384" width="8.9296875" style="84"/>
  </cols>
  <sheetData>
    <row r="1" spans="1:6">
      <c r="A1" s="81" t="s">
        <v>195</v>
      </c>
    </row>
    <row r="2" spans="1:6" ht="17.25">
      <c r="A2" s="6" t="s">
        <v>269</v>
      </c>
    </row>
    <row r="3" spans="1:6" s="61" customFormat="1">
      <c r="A3" s="56" t="s">
        <v>270</v>
      </c>
      <c r="B3" s="56"/>
      <c r="C3" s="56"/>
      <c r="D3" s="84"/>
      <c r="E3" s="84"/>
      <c r="F3" s="84"/>
    </row>
    <row r="4" spans="1:6" ht="30" customHeight="1">
      <c r="A4" s="78" t="s">
        <v>38</v>
      </c>
      <c r="B4" s="78" t="s">
        <v>39</v>
      </c>
      <c r="C4" s="78" t="s">
        <v>63</v>
      </c>
    </row>
    <row r="5" spans="1:6">
      <c r="A5" s="145">
        <v>44470</v>
      </c>
      <c r="B5" s="77" t="s">
        <v>2</v>
      </c>
      <c r="C5" s="38" t="s">
        <v>62</v>
      </c>
    </row>
    <row r="6" spans="1:6">
      <c r="A6" s="31"/>
      <c r="B6" s="31"/>
      <c r="C6" s="83"/>
    </row>
    <row r="7" spans="1:6">
      <c r="A7" s="31"/>
      <c r="B7" s="31"/>
      <c r="C7" s="83"/>
    </row>
    <row r="8" spans="1:6">
      <c r="A8" s="31"/>
      <c r="B8" s="31"/>
      <c r="C8" s="83"/>
    </row>
    <row r="9" spans="1:6">
      <c r="A9" s="31"/>
      <c r="B9" s="31"/>
      <c r="C9" s="83"/>
    </row>
    <row r="10" spans="1:6">
      <c r="A10" s="31"/>
      <c r="B10" s="31"/>
      <c r="C10" s="83"/>
    </row>
    <row r="11" spans="1:6">
      <c r="A11" s="31"/>
      <c r="B11" s="31"/>
      <c r="C11" s="83"/>
    </row>
    <row r="12" spans="1:6">
      <c r="A12" s="31"/>
      <c r="B12" s="31"/>
      <c r="C12" s="83"/>
    </row>
    <row r="13" spans="1:6">
      <c r="A13" s="31"/>
      <c r="B13" s="31"/>
      <c r="C13" s="83"/>
    </row>
    <row r="14" spans="1:6">
      <c r="A14" s="31"/>
      <c r="B14" s="31"/>
      <c r="C14" s="83"/>
    </row>
    <row r="15" spans="1:6">
      <c r="A15" s="31"/>
      <c r="B15" s="31"/>
      <c r="C15" s="83"/>
    </row>
    <row r="16" spans="1:6">
      <c r="A16" s="31"/>
      <c r="B16" s="31"/>
      <c r="C16" s="83"/>
    </row>
    <row r="17" spans="1:3">
      <c r="A17" s="31"/>
      <c r="B17" s="31"/>
      <c r="C17" s="83"/>
    </row>
    <row r="18" spans="1:3">
      <c r="A18" s="31"/>
      <c r="B18" s="31"/>
      <c r="C18" s="83"/>
    </row>
    <row r="19" spans="1:3">
      <c r="A19" s="31"/>
      <c r="B19" s="31"/>
      <c r="C19" s="83"/>
    </row>
    <row r="20" spans="1:3">
      <c r="A20" s="31"/>
      <c r="B20" s="31"/>
      <c r="C20" s="83"/>
    </row>
    <row r="21" spans="1:3">
      <c r="A21" s="31"/>
      <c r="B21" s="31"/>
      <c r="C21" s="83"/>
    </row>
    <row r="22" spans="1:3">
      <c r="A22" s="31"/>
      <c r="B22" s="31"/>
      <c r="C22" s="83"/>
    </row>
    <row r="23" spans="1:3">
      <c r="A23" s="31"/>
      <c r="B23" s="31"/>
      <c r="C23" s="83"/>
    </row>
    <row r="24" spans="1:3">
      <c r="A24" s="31"/>
      <c r="B24" s="31"/>
      <c r="C24" s="83"/>
    </row>
    <row r="25" spans="1:3">
      <c r="A25" s="31"/>
      <c r="B25" s="31"/>
      <c r="C25" s="83"/>
    </row>
    <row r="26" spans="1:3">
      <c r="A26" s="31"/>
      <c r="B26" s="31"/>
      <c r="C26" s="83"/>
    </row>
    <row r="27" spans="1:3">
      <c r="A27" s="31"/>
      <c r="B27" s="31"/>
      <c r="C27" s="83"/>
    </row>
    <row r="28" spans="1:3">
      <c r="A28" s="31"/>
      <c r="B28" s="31"/>
      <c r="C28" s="83"/>
    </row>
    <row r="29" spans="1:3">
      <c r="A29" s="31"/>
      <c r="B29" s="31"/>
      <c r="C29" s="83"/>
    </row>
    <row r="30" spans="1:3">
      <c r="A30" s="31"/>
      <c r="B30" s="31"/>
      <c r="C30" s="83"/>
    </row>
    <row r="31" spans="1:3">
      <c r="A31" s="31"/>
      <c r="B31" s="31"/>
      <c r="C31" s="83"/>
    </row>
    <row r="32" spans="1:3">
      <c r="A32" s="31"/>
      <c r="B32" s="31"/>
      <c r="C32" s="83"/>
    </row>
    <row r="33" spans="1:3">
      <c r="A33" s="31"/>
      <c r="B33" s="31"/>
      <c r="C33" s="83"/>
    </row>
    <row r="34" spans="1:3">
      <c r="A34" s="31"/>
      <c r="B34" s="31"/>
      <c r="C34" s="83"/>
    </row>
    <row r="35" spans="1:3">
      <c r="A35" s="31"/>
      <c r="B35" s="31"/>
      <c r="C35" s="83"/>
    </row>
    <row r="36" spans="1:3">
      <c r="A36" s="31"/>
      <c r="B36" s="31"/>
      <c r="C36" s="83"/>
    </row>
    <row r="37" spans="1:3">
      <c r="A37" s="31"/>
      <c r="B37" s="31"/>
      <c r="C37" s="83"/>
    </row>
    <row r="38" spans="1:3">
      <c r="A38" s="31"/>
      <c r="B38" s="31"/>
      <c r="C38" s="83"/>
    </row>
    <row r="39" spans="1:3">
      <c r="A39" s="31"/>
      <c r="B39" s="31"/>
      <c r="C39" s="83"/>
    </row>
    <row r="40" spans="1:3">
      <c r="A40" s="31"/>
      <c r="B40" s="31"/>
      <c r="C40" s="83"/>
    </row>
    <row r="41" spans="1:3">
      <c r="A41" s="31"/>
      <c r="B41" s="31"/>
      <c r="C41" s="83"/>
    </row>
    <row r="42" spans="1:3">
      <c r="A42" s="31"/>
      <c r="B42" s="31"/>
      <c r="C42" s="83"/>
    </row>
    <row r="43" spans="1:3">
      <c r="A43" s="31"/>
      <c r="B43" s="31"/>
      <c r="C43" s="83"/>
    </row>
    <row r="44" spans="1:3">
      <c r="A44" s="31"/>
      <c r="B44" s="31"/>
      <c r="C44" s="83"/>
    </row>
    <row r="45" spans="1:3">
      <c r="A45" s="31"/>
      <c r="B45" s="31"/>
      <c r="C45" s="83"/>
    </row>
    <row r="46" spans="1:3">
      <c r="A46" s="31"/>
      <c r="B46" s="31"/>
      <c r="C46" s="83"/>
    </row>
    <row r="47" spans="1:3">
      <c r="A47" s="31"/>
      <c r="B47" s="31"/>
      <c r="C47" s="83"/>
    </row>
    <row r="48" spans="1:3">
      <c r="A48" s="31"/>
      <c r="B48" s="31"/>
      <c r="C48" s="83"/>
    </row>
    <row r="49" spans="1:7">
      <c r="A49" s="31"/>
      <c r="B49" s="31"/>
      <c r="C49" s="83"/>
    </row>
    <row r="50" spans="1:7">
      <c r="A50" s="31"/>
      <c r="B50" s="31"/>
      <c r="C50" s="83"/>
    </row>
    <row r="51" spans="1:7">
      <c r="A51" s="31"/>
      <c r="B51" s="31"/>
      <c r="C51" s="83"/>
    </row>
    <row r="52" spans="1:7">
      <c r="A52" s="31"/>
      <c r="B52" s="31"/>
      <c r="C52" s="83"/>
    </row>
    <row r="53" spans="1:7">
      <c r="A53" s="31"/>
      <c r="B53" s="31"/>
      <c r="C53" s="83"/>
    </row>
    <row r="54" spans="1:7">
      <c r="A54" s="31"/>
      <c r="B54" s="31"/>
      <c r="C54" s="83"/>
    </row>
    <row r="56" spans="1:7">
      <c r="A56" s="56" t="s">
        <v>271</v>
      </c>
      <c r="B56" s="56"/>
      <c r="C56" s="56"/>
    </row>
    <row r="57" spans="1:7">
      <c r="A57" s="78" t="s">
        <v>38</v>
      </c>
      <c r="B57" s="78" t="s">
        <v>39</v>
      </c>
      <c r="C57" s="78" t="s">
        <v>63</v>
      </c>
    </row>
    <row r="58" spans="1:7">
      <c r="A58" s="158">
        <v>44470</v>
      </c>
      <c r="B58" s="33" t="s">
        <v>2</v>
      </c>
      <c r="C58" s="38" t="s">
        <v>62</v>
      </c>
    </row>
    <row r="60" spans="1:7">
      <c r="B60" s="37"/>
      <c r="C60" s="37"/>
      <c r="D60" s="37"/>
      <c r="E60" s="35"/>
      <c r="F60" s="35"/>
      <c r="G60" s="35"/>
    </row>
    <row r="61" spans="1:7">
      <c r="A61" s="35"/>
      <c r="B61" s="35"/>
      <c r="C61" s="35"/>
      <c r="D61" s="35"/>
      <c r="E61" s="35"/>
      <c r="F61" s="35"/>
      <c r="G61" s="35"/>
    </row>
    <row r="62" spans="1:7" s="61" customFormat="1">
      <c r="D62" s="84"/>
      <c r="E62" s="84"/>
      <c r="F62" s="84"/>
    </row>
    <row r="63" spans="1:7">
      <c r="G63" s="35"/>
    </row>
    <row r="64" spans="1:7" ht="19.8" customHeight="1">
      <c r="G64" s="35"/>
    </row>
    <row r="65" spans="1:7">
      <c r="A65" s="82"/>
      <c r="B65" s="82"/>
      <c r="C65" s="83"/>
      <c r="G65" s="35"/>
    </row>
    <row r="66" spans="1:7">
      <c r="A66" s="82"/>
      <c r="B66" s="82"/>
      <c r="C66" s="83"/>
      <c r="G66" s="35"/>
    </row>
    <row r="67" spans="1:7">
      <c r="A67" s="82"/>
      <c r="B67" s="82"/>
      <c r="C67" s="83"/>
      <c r="G67" s="35"/>
    </row>
    <row r="68" spans="1:7">
      <c r="A68" s="82"/>
      <c r="B68" s="82"/>
      <c r="C68" s="83"/>
      <c r="G68" s="35"/>
    </row>
    <row r="69" spans="1:7">
      <c r="A69" s="82"/>
      <c r="B69" s="82"/>
      <c r="C69" s="83"/>
      <c r="G69" s="35"/>
    </row>
    <row r="70" spans="1:7">
      <c r="A70" s="82"/>
      <c r="B70" s="82"/>
      <c r="C70" s="83"/>
      <c r="G70" s="35"/>
    </row>
    <row r="71" spans="1:7">
      <c r="A71" s="82"/>
      <c r="B71" s="82"/>
      <c r="C71" s="83"/>
      <c r="G71" s="35"/>
    </row>
    <row r="72" spans="1:7">
      <c r="A72" s="82"/>
      <c r="B72" s="82"/>
      <c r="C72" s="83"/>
      <c r="G72" s="35"/>
    </row>
    <row r="73" spans="1:7">
      <c r="A73" s="82"/>
      <c r="B73" s="82"/>
      <c r="C73" s="83"/>
      <c r="G73" s="35"/>
    </row>
    <row r="74" spans="1:7">
      <c r="A74" s="82"/>
      <c r="B74" s="82"/>
      <c r="C74" s="83"/>
      <c r="G74" s="35"/>
    </row>
    <row r="75" spans="1:7">
      <c r="A75" s="82"/>
      <c r="B75" s="82"/>
      <c r="C75" s="83"/>
      <c r="G75" s="35"/>
    </row>
    <row r="76" spans="1:7">
      <c r="A76" s="82"/>
      <c r="B76" s="82"/>
      <c r="C76" s="83"/>
      <c r="G76" s="35"/>
    </row>
    <row r="77" spans="1:7">
      <c r="A77" s="82"/>
      <c r="B77" s="82"/>
      <c r="C77" s="83"/>
      <c r="G77" s="35"/>
    </row>
    <row r="78" spans="1:7">
      <c r="A78" s="82"/>
      <c r="B78" s="82"/>
      <c r="C78" s="83"/>
      <c r="G78" s="35"/>
    </row>
    <row r="79" spans="1:7">
      <c r="A79" s="82"/>
      <c r="B79" s="82"/>
      <c r="C79" s="83"/>
      <c r="G79" s="35"/>
    </row>
    <row r="80" spans="1:7">
      <c r="A80" s="82"/>
      <c r="B80" s="82"/>
      <c r="C80" s="83"/>
      <c r="G80" s="35"/>
    </row>
    <row r="81" spans="1:7">
      <c r="A81" s="82"/>
      <c r="B81" s="82"/>
      <c r="C81" s="83"/>
      <c r="G81" s="35"/>
    </row>
    <row r="82" spans="1:7">
      <c r="A82" s="82"/>
      <c r="B82" s="82"/>
      <c r="C82" s="83"/>
      <c r="G82" s="35"/>
    </row>
    <row r="83" spans="1:7">
      <c r="A83" s="82"/>
      <c r="B83" s="82"/>
      <c r="C83" s="83"/>
      <c r="G83" s="35"/>
    </row>
    <row r="84" spans="1:7">
      <c r="A84" s="82"/>
      <c r="B84" s="82"/>
      <c r="C84" s="83"/>
      <c r="G84" s="35"/>
    </row>
    <row r="85" spans="1:7">
      <c r="A85" s="82"/>
      <c r="B85" s="82"/>
      <c r="C85" s="83"/>
      <c r="G85" s="35"/>
    </row>
    <row r="91" spans="1:7">
      <c r="A91" s="36"/>
      <c r="B91" s="8"/>
      <c r="C91" s="8"/>
      <c r="D91" s="8"/>
      <c r="E91" s="8"/>
      <c r="F91" s="8"/>
      <c r="G91" s="35"/>
    </row>
    <row r="92" spans="1:7">
      <c r="A92" s="35"/>
      <c r="B92" s="35"/>
      <c r="C92" s="35"/>
      <c r="D92" s="35"/>
      <c r="E92" s="35"/>
      <c r="F92" s="35"/>
      <c r="G92" s="35"/>
    </row>
    <row r="93" spans="1:7">
      <c r="A93" s="7"/>
      <c r="B93" s="85"/>
      <c r="C93" s="85"/>
      <c r="D93" s="85"/>
      <c r="E93" s="85"/>
      <c r="F93" s="85"/>
      <c r="G93" s="35"/>
    </row>
    <row r="94" spans="1:7">
      <c r="B94" s="85"/>
      <c r="C94" s="85"/>
      <c r="D94" s="85"/>
      <c r="E94" s="85"/>
      <c r="F94" s="85"/>
      <c r="G94" s="35"/>
    </row>
    <row r="95" spans="1:7">
      <c r="B95" s="35"/>
      <c r="C95" s="35"/>
      <c r="D95" s="35"/>
      <c r="E95" s="35"/>
      <c r="F95" s="35"/>
      <c r="G95" s="35"/>
    </row>
  </sheetData>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H77"/>
  <sheetViews>
    <sheetView topLeftCell="A60" zoomScale="85" zoomScaleNormal="85" workbookViewId="0">
      <selection activeCell="B77" sqref="B77"/>
    </sheetView>
  </sheetViews>
  <sheetFormatPr defaultColWidth="8.9296875" defaultRowHeight="15.75"/>
  <cols>
    <col min="1" max="1" width="17.19921875" style="84" customWidth="1"/>
    <col min="2" max="2" width="17.33203125" style="84" customWidth="1"/>
    <col min="3" max="3" width="22.59765625" style="84" customWidth="1"/>
    <col min="4" max="4" width="13.9296875" style="84" customWidth="1"/>
    <col min="5" max="16384" width="8.9296875" style="84"/>
  </cols>
  <sheetData>
    <row r="1" spans="1:5" s="75" customFormat="1" ht="15">
      <c r="A1" s="81" t="s">
        <v>209</v>
      </c>
    </row>
    <row r="2" spans="1:5" ht="17.25">
      <c r="A2" s="6" t="s">
        <v>272</v>
      </c>
      <c r="B2" s="85"/>
      <c r="C2" s="85"/>
      <c r="D2" s="8"/>
      <c r="E2" s="85"/>
    </row>
    <row r="3" spans="1:5">
      <c r="A3" s="81" t="s">
        <v>196</v>
      </c>
    </row>
    <row r="4" spans="1:5" ht="15" customHeight="1">
      <c r="A4" s="66" t="s">
        <v>38</v>
      </c>
      <c r="B4" s="66" t="s">
        <v>39</v>
      </c>
      <c r="D4" s="8"/>
      <c r="E4" s="85"/>
    </row>
    <row r="5" spans="1:5">
      <c r="A5" s="67">
        <v>44470</v>
      </c>
      <c r="B5" s="68" t="s">
        <v>2</v>
      </c>
      <c r="D5" s="8"/>
      <c r="E5" s="85"/>
    </row>
    <row r="6" spans="1:5" ht="15" customHeight="1">
      <c r="A6" s="6"/>
      <c r="B6" s="8"/>
      <c r="C6" s="8"/>
      <c r="D6" s="8"/>
      <c r="E6" s="85"/>
    </row>
    <row r="7" spans="1:5" ht="15" customHeight="1">
      <c r="A7" s="6"/>
      <c r="B7" s="8"/>
      <c r="C7" s="8"/>
      <c r="D7" s="8"/>
      <c r="E7" s="85"/>
    </row>
    <row r="8" spans="1:5" ht="15" customHeight="1">
      <c r="A8" s="6"/>
      <c r="B8" s="8"/>
      <c r="C8" s="8"/>
      <c r="D8" s="8"/>
      <c r="E8" s="85"/>
    </row>
    <row r="9" spans="1:5" ht="15" customHeight="1">
      <c r="A9" s="6"/>
      <c r="B9" s="8"/>
      <c r="C9" s="8"/>
      <c r="D9" s="8"/>
      <c r="E9" s="85"/>
    </row>
    <row r="10" spans="1:5" ht="15" customHeight="1">
      <c r="A10" s="6"/>
      <c r="B10" s="8"/>
      <c r="C10" s="8"/>
      <c r="D10" s="8"/>
      <c r="E10" s="85"/>
    </row>
    <row r="11" spans="1:5" ht="15" customHeight="1">
      <c r="A11" s="6"/>
      <c r="B11" s="8"/>
      <c r="C11" s="8"/>
      <c r="D11" s="8"/>
      <c r="E11" s="85"/>
    </row>
    <row r="12" spans="1:5" ht="15" customHeight="1">
      <c r="A12" s="6"/>
      <c r="B12" s="8"/>
      <c r="C12" s="8"/>
      <c r="D12" s="8"/>
      <c r="E12" s="85"/>
    </row>
    <row r="13" spans="1:5" ht="15" customHeight="1">
      <c r="A13" s="6"/>
      <c r="B13" s="8"/>
      <c r="C13" s="8"/>
      <c r="D13" s="8"/>
      <c r="E13" s="85"/>
    </row>
    <row r="14" spans="1:5" ht="15" customHeight="1">
      <c r="A14" s="6"/>
      <c r="B14" s="8"/>
      <c r="C14" s="8"/>
      <c r="D14" s="8"/>
      <c r="E14" s="85"/>
    </row>
    <row r="15" spans="1:5" ht="15" customHeight="1">
      <c r="A15" s="6"/>
      <c r="B15" s="8"/>
      <c r="C15" s="8"/>
      <c r="D15" s="8"/>
      <c r="E15" s="85"/>
    </row>
    <row r="16" spans="1:5" ht="15" customHeight="1">
      <c r="A16" s="6"/>
      <c r="B16" s="8"/>
      <c r="C16" s="8"/>
      <c r="D16" s="8"/>
      <c r="E16" s="85"/>
    </row>
    <row r="17" spans="1:6" ht="17.25">
      <c r="A17" s="6"/>
      <c r="B17" s="8"/>
      <c r="C17" s="8"/>
      <c r="D17" s="8"/>
      <c r="E17" s="85"/>
    </row>
    <row r="18" spans="1:6" ht="17.25">
      <c r="A18" s="6" t="s">
        <v>273</v>
      </c>
      <c r="B18" s="8"/>
      <c r="C18" s="8"/>
      <c r="D18" s="8"/>
      <c r="E18" s="85"/>
    </row>
    <row r="19" spans="1:6">
      <c r="A19" s="81" t="s">
        <v>200</v>
      </c>
    </row>
    <row r="20" spans="1:6" ht="15" customHeight="1">
      <c r="A20" s="78" t="s">
        <v>38</v>
      </c>
      <c r="B20" s="78" t="s">
        <v>39</v>
      </c>
      <c r="D20" s="172" t="s">
        <v>64</v>
      </c>
      <c r="E20" s="172"/>
      <c r="F20" s="85"/>
    </row>
    <row r="21" spans="1:6" ht="22.25" customHeight="1">
      <c r="A21" s="67">
        <v>44470</v>
      </c>
      <c r="B21" s="68" t="s">
        <v>2</v>
      </c>
      <c r="D21" s="173">
        <v>80</v>
      </c>
      <c r="E21" s="174"/>
      <c r="F21" s="85"/>
    </row>
    <row r="22" spans="1:6" ht="15.75" customHeight="1">
      <c r="A22" s="175" t="s">
        <v>65</v>
      </c>
      <c r="B22" s="177" t="s">
        <v>66</v>
      </c>
      <c r="C22" s="178"/>
      <c r="D22" s="181" t="s">
        <v>424</v>
      </c>
      <c r="E22" s="181" t="s">
        <v>425</v>
      </c>
      <c r="F22" s="85"/>
    </row>
    <row r="23" spans="1:6">
      <c r="A23" s="176"/>
      <c r="B23" s="179"/>
      <c r="C23" s="180"/>
      <c r="D23" s="176"/>
      <c r="E23" s="176"/>
      <c r="F23" s="85"/>
    </row>
    <row r="24" spans="1:6">
      <c r="A24" s="146" t="s">
        <v>67</v>
      </c>
      <c r="B24" s="147" t="s">
        <v>68</v>
      </c>
      <c r="C24" s="148"/>
      <c r="D24" s="149" t="s">
        <v>426</v>
      </c>
      <c r="E24" s="115" t="s">
        <v>70</v>
      </c>
      <c r="F24" s="85"/>
    </row>
    <row r="25" spans="1:6">
      <c r="A25" s="150" t="s">
        <v>69</v>
      </c>
      <c r="B25" s="147"/>
      <c r="C25" s="151"/>
      <c r="D25" s="149">
        <v>3</v>
      </c>
      <c r="E25" s="152" t="s">
        <v>410</v>
      </c>
      <c r="F25" s="85"/>
    </row>
    <row r="26" spans="1:6">
      <c r="A26" s="150" t="s">
        <v>71</v>
      </c>
      <c r="B26" s="115"/>
      <c r="C26" s="151"/>
      <c r="D26" s="149">
        <v>3</v>
      </c>
      <c r="E26" s="152" t="s">
        <v>410</v>
      </c>
      <c r="F26" s="85"/>
    </row>
    <row r="27" spans="1:6">
      <c r="A27" s="150" t="s">
        <v>72</v>
      </c>
      <c r="B27" s="115"/>
      <c r="C27" s="151"/>
      <c r="D27" s="149">
        <v>3</v>
      </c>
      <c r="E27" s="152" t="s">
        <v>410</v>
      </c>
      <c r="F27" s="85"/>
    </row>
    <row r="28" spans="1:6">
      <c r="A28" s="150" t="s">
        <v>73</v>
      </c>
      <c r="B28" s="147"/>
      <c r="C28" s="151"/>
      <c r="D28" s="149">
        <v>3</v>
      </c>
      <c r="E28" s="152" t="s">
        <v>410</v>
      </c>
      <c r="F28" s="85"/>
    </row>
    <row r="29" spans="1:6">
      <c r="A29" s="146" t="s">
        <v>74</v>
      </c>
      <c r="B29" s="147" t="s">
        <v>68</v>
      </c>
      <c r="C29" s="151"/>
      <c r="D29" s="149" t="s">
        <v>427</v>
      </c>
      <c r="E29" s="115" t="s">
        <v>70</v>
      </c>
      <c r="F29" s="85"/>
    </row>
    <row r="30" spans="1:6">
      <c r="A30" s="150" t="s">
        <v>75</v>
      </c>
      <c r="B30" s="115"/>
      <c r="C30" s="151"/>
      <c r="D30" s="149">
        <v>3</v>
      </c>
      <c r="E30" s="152" t="s">
        <v>410</v>
      </c>
      <c r="F30" s="85"/>
    </row>
    <row r="31" spans="1:6" ht="30">
      <c r="A31" s="150" t="s">
        <v>76</v>
      </c>
      <c r="B31" s="147"/>
      <c r="C31" s="151"/>
      <c r="D31" s="149">
        <v>3</v>
      </c>
      <c r="E31" s="152" t="s">
        <v>410</v>
      </c>
      <c r="F31" s="85"/>
    </row>
    <row r="32" spans="1:6">
      <c r="A32" s="150" t="s">
        <v>77</v>
      </c>
      <c r="B32" s="147"/>
      <c r="C32" s="151"/>
      <c r="D32" s="149">
        <v>3</v>
      </c>
      <c r="E32" s="152" t="s">
        <v>410</v>
      </c>
      <c r="F32" s="85"/>
    </row>
    <row r="33" spans="1:6">
      <c r="A33" s="150" t="s">
        <v>78</v>
      </c>
      <c r="B33" s="147"/>
      <c r="C33" s="151"/>
      <c r="D33" s="149">
        <v>3</v>
      </c>
      <c r="E33" s="152" t="s">
        <v>410</v>
      </c>
      <c r="F33" s="85"/>
    </row>
    <row r="34" spans="1:6">
      <c r="A34" s="150" t="s">
        <v>79</v>
      </c>
      <c r="B34" s="147"/>
      <c r="C34" s="151"/>
      <c r="D34" s="149">
        <v>3</v>
      </c>
      <c r="E34" s="152" t="s">
        <v>410</v>
      </c>
      <c r="F34" s="85"/>
    </row>
    <row r="35" spans="1:6">
      <c r="A35" s="153" t="s">
        <v>80</v>
      </c>
      <c r="B35" s="147" t="s">
        <v>68</v>
      </c>
      <c r="C35" s="151"/>
      <c r="D35" s="149" t="s">
        <v>428</v>
      </c>
      <c r="E35" s="115" t="s">
        <v>70</v>
      </c>
      <c r="F35" s="85"/>
    </row>
    <row r="36" spans="1:6">
      <c r="A36" s="150" t="s">
        <v>81</v>
      </c>
      <c r="B36" s="147"/>
      <c r="C36" s="151"/>
      <c r="D36" s="149">
        <v>3</v>
      </c>
      <c r="E36" s="152" t="s">
        <v>410</v>
      </c>
      <c r="F36" s="85"/>
    </row>
    <row r="37" spans="1:6">
      <c r="A37" s="150" t="s">
        <v>82</v>
      </c>
      <c r="B37" s="147"/>
      <c r="C37" s="151"/>
      <c r="D37" s="149">
        <v>3</v>
      </c>
      <c r="E37" s="152" t="s">
        <v>410</v>
      </c>
      <c r="F37" s="85"/>
    </row>
    <row r="38" spans="1:6">
      <c r="A38" s="150" t="s">
        <v>83</v>
      </c>
      <c r="B38" s="147"/>
      <c r="C38" s="151"/>
      <c r="D38" s="149">
        <v>3</v>
      </c>
      <c r="E38" s="152" t="s">
        <v>410</v>
      </c>
      <c r="F38" s="85"/>
    </row>
    <row r="39" spans="1:6">
      <c r="A39" s="150" t="s">
        <v>84</v>
      </c>
      <c r="B39" s="147"/>
      <c r="C39" s="151"/>
      <c r="D39" s="149">
        <v>3</v>
      </c>
      <c r="E39" s="152" t="s">
        <v>410</v>
      </c>
      <c r="F39" s="85"/>
    </row>
    <row r="40" spans="1:6" ht="30">
      <c r="A40" s="150" t="s">
        <v>85</v>
      </c>
      <c r="B40" s="147"/>
      <c r="C40" s="151"/>
      <c r="D40" s="149">
        <v>3</v>
      </c>
      <c r="E40" s="152" t="s">
        <v>410</v>
      </c>
      <c r="F40" s="85"/>
    </row>
    <row r="41" spans="1:6">
      <c r="A41" s="150" t="s">
        <v>86</v>
      </c>
      <c r="B41" s="147"/>
      <c r="C41" s="151"/>
      <c r="D41" s="149">
        <v>3</v>
      </c>
      <c r="E41" s="152" t="s">
        <v>410</v>
      </c>
      <c r="F41" s="85"/>
    </row>
    <row r="42" spans="1:6">
      <c r="A42" s="150" t="s">
        <v>87</v>
      </c>
      <c r="B42" s="147"/>
      <c r="C42" s="151"/>
      <c r="D42" s="149">
        <v>3</v>
      </c>
      <c r="E42" s="152" t="s">
        <v>410</v>
      </c>
      <c r="F42" s="85"/>
    </row>
    <row r="43" spans="1:6">
      <c r="A43" s="153" t="s">
        <v>88</v>
      </c>
      <c r="B43" s="147" t="s">
        <v>68</v>
      </c>
      <c r="C43" s="151"/>
      <c r="D43" s="159" t="s">
        <v>446</v>
      </c>
      <c r="E43" s="115" t="s">
        <v>70</v>
      </c>
      <c r="F43" s="85"/>
    </row>
    <row r="44" spans="1:6">
      <c r="A44" s="150" t="s">
        <v>89</v>
      </c>
      <c r="B44" s="147"/>
      <c r="C44" s="151"/>
      <c r="D44" s="149">
        <v>3</v>
      </c>
      <c r="E44" s="154" t="s">
        <v>429</v>
      </c>
      <c r="F44" s="85"/>
    </row>
    <row r="45" spans="1:6">
      <c r="A45" s="150" t="s">
        <v>90</v>
      </c>
      <c r="B45" s="147"/>
      <c r="C45" s="151"/>
      <c r="D45" s="149">
        <v>3</v>
      </c>
      <c r="E45" s="154" t="s">
        <v>430</v>
      </c>
      <c r="F45" s="85"/>
    </row>
    <row r="46" spans="1:6" ht="43.5">
      <c r="A46" s="150" t="s">
        <v>91</v>
      </c>
      <c r="B46" s="147"/>
      <c r="C46" s="151" t="s">
        <v>431</v>
      </c>
      <c r="D46" s="149">
        <v>2</v>
      </c>
      <c r="E46" s="152" t="s">
        <v>410</v>
      </c>
      <c r="F46" s="85"/>
    </row>
    <row r="47" spans="1:6" ht="30">
      <c r="A47" s="150" t="s">
        <v>92</v>
      </c>
      <c r="B47" s="147"/>
      <c r="C47" s="151"/>
      <c r="D47" s="149">
        <v>3</v>
      </c>
      <c r="E47" s="152" t="s">
        <v>410</v>
      </c>
      <c r="F47" s="85"/>
    </row>
    <row r="48" spans="1:6">
      <c r="A48" s="150" t="s">
        <v>93</v>
      </c>
      <c r="B48" s="147"/>
      <c r="C48" s="151"/>
      <c r="D48" s="149">
        <v>3</v>
      </c>
      <c r="E48" s="152" t="s">
        <v>410</v>
      </c>
      <c r="F48" s="85"/>
    </row>
    <row r="49" spans="1:8" ht="30">
      <c r="A49" s="150" t="s">
        <v>94</v>
      </c>
      <c r="B49" s="147"/>
      <c r="C49" s="151"/>
      <c r="D49" s="149">
        <v>3</v>
      </c>
      <c r="E49" s="152" t="s">
        <v>410</v>
      </c>
      <c r="F49" s="85"/>
    </row>
    <row r="50" spans="1:8">
      <c r="A50" s="150" t="s">
        <v>95</v>
      </c>
      <c r="B50" s="147"/>
      <c r="C50" s="151"/>
      <c r="D50" s="149">
        <v>3</v>
      </c>
      <c r="E50" s="152" t="s">
        <v>430</v>
      </c>
      <c r="F50" s="85"/>
    </row>
    <row r="51" spans="1:8">
      <c r="A51" s="153" t="s">
        <v>96</v>
      </c>
      <c r="B51" s="147" t="s">
        <v>68</v>
      </c>
      <c r="C51" s="151"/>
      <c r="D51" s="155">
        <v>43622</v>
      </c>
      <c r="E51" s="115" t="s">
        <v>70</v>
      </c>
      <c r="F51" s="85"/>
    </row>
    <row r="52" spans="1:8">
      <c r="A52" s="150" t="s">
        <v>97</v>
      </c>
      <c r="B52" s="147"/>
      <c r="C52" s="151"/>
      <c r="D52" s="149">
        <v>3</v>
      </c>
      <c r="E52" s="152" t="s">
        <v>410</v>
      </c>
      <c r="F52" s="85"/>
    </row>
    <row r="53" spans="1:8" ht="30">
      <c r="A53" s="150" t="s">
        <v>112</v>
      </c>
      <c r="B53" s="147"/>
      <c r="C53" s="149"/>
      <c r="D53" s="149">
        <v>3</v>
      </c>
      <c r="E53" s="152" t="s">
        <v>410</v>
      </c>
      <c r="F53" s="85"/>
    </row>
    <row r="54" spans="1:8">
      <c r="A54" s="153" t="s">
        <v>98</v>
      </c>
      <c r="B54" s="147" t="s">
        <v>68</v>
      </c>
      <c r="C54" s="151"/>
      <c r="D54" s="155">
        <v>43988</v>
      </c>
      <c r="E54" s="115" t="s">
        <v>70</v>
      </c>
      <c r="F54" s="85"/>
    </row>
    <row r="55" spans="1:8">
      <c r="A55" s="150" t="s">
        <v>99</v>
      </c>
      <c r="B55" s="147"/>
      <c r="C55" s="151"/>
      <c r="D55" s="149">
        <v>3</v>
      </c>
      <c r="E55" s="152" t="s">
        <v>410</v>
      </c>
      <c r="F55" s="85"/>
    </row>
    <row r="56" spans="1:8" ht="31.5">
      <c r="A56" s="150" t="s">
        <v>100</v>
      </c>
      <c r="B56" s="147"/>
      <c r="C56" s="151"/>
      <c r="D56" s="149" t="s">
        <v>432</v>
      </c>
      <c r="E56" s="156"/>
      <c r="F56" s="85"/>
    </row>
    <row r="57" spans="1:8" ht="30">
      <c r="A57" s="150" t="s">
        <v>101</v>
      </c>
      <c r="B57" s="147"/>
      <c r="C57" s="149"/>
      <c r="D57" s="149" t="s">
        <v>430</v>
      </c>
      <c r="E57" s="156"/>
      <c r="F57" s="85"/>
    </row>
    <row r="58" spans="1:8">
      <c r="A58" s="150" t="s">
        <v>102</v>
      </c>
      <c r="B58" s="147"/>
      <c r="C58" s="151"/>
      <c r="D58" s="149">
        <v>3</v>
      </c>
      <c r="E58" s="152" t="s">
        <v>410</v>
      </c>
      <c r="F58" s="85"/>
    </row>
    <row r="59" spans="1:8">
      <c r="A59" s="153" t="s">
        <v>103</v>
      </c>
      <c r="B59" s="170"/>
      <c r="C59" s="171"/>
      <c r="D59" s="147"/>
      <c r="E59" s="115" t="s">
        <v>70</v>
      </c>
      <c r="F59" s="85"/>
    </row>
    <row r="60" spans="1:8">
      <c r="A60" s="39" t="s">
        <v>104</v>
      </c>
      <c r="B60" s="85"/>
      <c r="C60" s="85"/>
      <c r="D60" s="85"/>
      <c r="E60" s="85"/>
      <c r="F60" s="85"/>
    </row>
    <row r="61" spans="1:8" ht="14.45" customHeight="1">
      <c r="A61" s="169" t="s">
        <v>105</v>
      </c>
      <c r="B61" s="169"/>
      <c r="C61" s="169"/>
      <c r="D61" s="169"/>
      <c r="E61" s="169"/>
      <c r="F61" s="86"/>
      <c r="G61" s="86"/>
      <c r="H61" s="86"/>
    </row>
    <row r="62" spans="1:8" ht="30.7" customHeight="1">
      <c r="A62" s="169"/>
      <c r="B62" s="169"/>
      <c r="C62" s="169"/>
      <c r="D62" s="169"/>
      <c r="E62" s="169"/>
      <c r="F62" s="86"/>
      <c r="G62" s="86"/>
      <c r="H62" s="86"/>
    </row>
    <row r="63" spans="1:8">
      <c r="A63" s="86"/>
      <c r="B63" s="86"/>
      <c r="C63" s="86"/>
      <c r="D63" s="86"/>
      <c r="E63" s="86"/>
      <c r="F63" s="86"/>
      <c r="G63" s="86"/>
      <c r="H63" s="86"/>
    </row>
    <row r="64" spans="1:8">
      <c r="A64" s="87"/>
      <c r="B64" s="87"/>
      <c r="C64" s="87"/>
      <c r="D64" s="87"/>
      <c r="E64" s="87"/>
      <c r="F64" s="87"/>
      <c r="G64" s="87"/>
      <c r="H64" s="87"/>
    </row>
    <row r="65" spans="1:8">
      <c r="A65" s="34" t="s">
        <v>113</v>
      </c>
      <c r="B65" s="86"/>
      <c r="C65" s="86"/>
      <c r="D65" s="40"/>
      <c r="E65" s="40"/>
      <c r="F65" s="40"/>
      <c r="G65" s="40"/>
      <c r="H65" s="87"/>
    </row>
    <row r="66" spans="1:8">
      <c r="A66" s="34" t="s">
        <v>114</v>
      </c>
      <c r="B66" s="86"/>
      <c r="C66" s="86"/>
      <c r="D66" s="40"/>
      <c r="E66" s="40"/>
      <c r="F66" s="40"/>
      <c r="G66" s="40"/>
      <c r="H66" s="87"/>
    </row>
    <row r="67" spans="1:8">
      <c r="A67" s="34" t="s">
        <v>106</v>
      </c>
      <c r="B67" s="86"/>
      <c r="C67" s="86"/>
      <c r="D67" s="86"/>
      <c r="E67" s="86"/>
      <c r="F67" s="40"/>
      <c r="G67" s="40"/>
      <c r="H67" s="87"/>
    </row>
    <row r="68" spans="1:8">
      <c r="A68" s="7" t="s">
        <v>107</v>
      </c>
      <c r="B68" s="86"/>
      <c r="C68" s="86"/>
      <c r="D68" s="86"/>
      <c r="E68" s="86"/>
      <c r="F68" s="86"/>
      <c r="G68" s="86"/>
      <c r="H68" s="87"/>
    </row>
    <row r="69" spans="1:8">
      <c r="A69" s="7" t="s">
        <v>108</v>
      </c>
      <c r="B69" s="86"/>
      <c r="C69" s="86"/>
      <c r="D69" s="86"/>
      <c r="E69" s="86"/>
      <c r="F69" s="86"/>
      <c r="G69" s="86"/>
      <c r="H69" s="87"/>
    </row>
    <row r="70" spans="1:8">
      <c r="A70" s="7" t="s">
        <v>109</v>
      </c>
      <c r="B70" s="86"/>
      <c r="C70" s="86"/>
      <c r="D70" s="86"/>
      <c r="E70" s="86"/>
      <c r="F70" s="86"/>
      <c r="G70" s="86"/>
      <c r="H70" s="87"/>
    </row>
    <row r="71" spans="1:8">
      <c r="A71" s="41" t="s">
        <v>110</v>
      </c>
      <c r="B71" s="40"/>
      <c r="C71" s="40"/>
      <c r="D71" s="40"/>
      <c r="E71" s="40"/>
      <c r="F71" s="40"/>
      <c r="G71" s="40"/>
      <c r="H71" s="87"/>
    </row>
    <row r="72" spans="1:8">
      <c r="A72" s="7" t="s">
        <v>111</v>
      </c>
      <c r="B72" s="86"/>
      <c r="C72" s="86"/>
      <c r="D72" s="86"/>
      <c r="E72" s="86"/>
      <c r="F72" s="86"/>
      <c r="G72" s="86"/>
      <c r="H72" s="87"/>
    </row>
    <row r="75" spans="1:8">
      <c r="A75" s="93" t="s">
        <v>193</v>
      </c>
      <c r="B75" s="94"/>
      <c r="C75" s="95"/>
    </row>
    <row r="76" spans="1:8" ht="90">
      <c r="A76" s="97" t="s">
        <v>274</v>
      </c>
      <c r="B76" s="97" t="s">
        <v>433</v>
      </c>
      <c r="C76" s="98"/>
    </row>
    <row r="77" spans="1:8" ht="45">
      <c r="A77" s="97" t="s">
        <v>275</v>
      </c>
      <c r="B77" s="51" t="s">
        <v>434</v>
      </c>
      <c r="C77" s="51"/>
    </row>
  </sheetData>
  <mergeCells count="8">
    <mergeCell ref="A61:E62"/>
    <mergeCell ref="B59:C59"/>
    <mergeCell ref="D20:E20"/>
    <mergeCell ref="D21:E21"/>
    <mergeCell ref="A22:A23"/>
    <mergeCell ref="B22:C23"/>
    <mergeCell ref="D22:D23"/>
    <mergeCell ref="E22:E2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Themes</vt:lpstr>
      <vt:lpstr>Comments</vt:lpstr>
      <vt:lpstr>1(Data)</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dick</cp:lastModifiedBy>
  <cp:lastPrinted>2020-06-15T08:28:46Z</cp:lastPrinted>
  <dcterms:created xsi:type="dcterms:W3CDTF">2018-04-24T06:01:14Z</dcterms:created>
  <dcterms:modified xsi:type="dcterms:W3CDTF">2021-10-17T13:05:44Z</dcterms:modified>
</cp:coreProperties>
</file>